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byangy9\OneDrive - Clarios\Desktop\"/>
    </mc:Choice>
  </mc:AlternateContent>
  <xr:revisionPtr revIDLastSave="0" documentId="13_ncr:1_{8E177940-9070-4372-9BA4-5356DAF6398A}" xr6:coauthVersionLast="47" xr6:coauthVersionMax="47" xr10:uidLastSave="{00000000-0000-0000-0000-000000000000}"/>
  <bookViews>
    <workbookView xWindow="22932" yWindow="-108" windowWidth="23256" windowHeight="14016" xr2:uid="{DFDA914B-0C3F-43A0-8191-13B77C6A497C}"/>
  </bookViews>
  <sheets>
    <sheet name="STD-FORD spec" sheetId="1" r:id="rId1"/>
  </sheets>
  <externalReferences>
    <externalReference r:id="rId2"/>
    <externalReference r:id="rId3"/>
    <externalReference r:id="rId4"/>
  </externalReference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Codes">'[2]Defect Codes'!$A$1:$B$118</definedName>
    <definedName name="datas_projet">#REF!</definedName>
    <definedName name="IssuesPrintArea" localSheetId="0">#REF!</definedName>
    <definedName name="IssuesPrintArea">#REF!</definedName>
    <definedName name="_xlnm.Print_Area" localSheetId="0">'STD-FORD spec'!$A$1:$L$39</definedName>
    <definedName name="Print_Area2" localSheetId="0">#REF!</definedName>
    <definedName name="Print_Area2">#REF!</definedName>
    <definedName name="_xlnm.Print_Titles" localSheetId="0">'STD-FORD spec'!$1:$5</definedName>
    <definedName name="VIN">[3]VINs!$A$2:$H$48</definedName>
    <definedName name="yu" localSheetId="0">#REF!</definedName>
    <definedName name="y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C38" i="1"/>
  <c r="C37" i="1"/>
  <c r="C36" i="1"/>
  <c r="C35" i="1"/>
  <c r="C34" i="1"/>
  <c r="C33" i="1"/>
  <c r="C32" i="1"/>
  <c r="C30" i="1"/>
  <c r="C27" i="1"/>
  <c r="C26" i="1"/>
  <c r="L24" i="1"/>
  <c r="H24" i="1"/>
  <c r="G24" i="1"/>
  <c r="F24" i="1"/>
  <c r="E24" i="1"/>
  <c r="C24" i="1"/>
  <c r="C18" i="1"/>
  <c r="L17" i="1"/>
  <c r="H17" i="1"/>
  <c r="G17" i="1"/>
  <c r="C17" i="1"/>
  <c r="C9" i="1"/>
  <c r="D2" i="1"/>
</calcChain>
</file>

<file path=xl/sharedStrings.xml><?xml version="1.0" encoding="utf-8"?>
<sst xmlns="http://schemas.openxmlformats.org/spreadsheetml/2006/main" count="106" uniqueCount="63">
  <si>
    <t>Part #</t>
  </si>
  <si>
    <t>C20:</t>
  </si>
  <si>
    <t>Ah</t>
  </si>
  <si>
    <t>Test Stage</t>
  </si>
  <si>
    <t>Size</t>
  </si>
  <si>
    <t>L0 (H3) AGM</t>
  </si>
  <si>
    <t>C5:</t>
  </si>
  <si>
    <t>Supplier</t>
  </si>
  <si>
    <t xml:space="preserve">Clarios </t>
  </si>
  <si>
    <t>RC:</t>
  </si>
  <si>
    <t>Min</t>
  </si>
  <si>
    <t>DV</t>
  </si>
  <si>
    <t>Form Date</t>
  </si>
  <si>
    <t>SAE CCA:</t>
  </si>
  <si>
    <t>Amps</t>
  </si>
  <si>
    <t>test #</t>
  </si>
  <si>
    <t>BATTERY NUMBER</t>
  </si>
  <si>
    <t>Spec</t>
  </si>
  <si>
    <t>Unit</t>
  </si>
  <si>
    <t>3.1</t>
  </si>
  <si>
    <t>Internal Resistance</t>
  </si>
  <si>
    <t>OCV</t>
  </si>
  <si>
    <t>m ohms</t>
  </si>
  <si>
    <t>3.2</t>
  </si>
  <si>
    <r>
      <rPr>
        <sz val="12"/>
        <rFont val="Arial"/>
        <family val="2"/>
      </rPr>
      <t>1</t>
    </r>
    <r>
      <rPr>
        <vertAlign val="superscript"/>
        <sz val="12"/>
        <rFont val="Arial"/>
        <family val="2"/>
      </rPr>
      <t>ST</t>
    </r>
    <r>
      <rPr>
        <sz val="12"/>
        <rFont val="Arial"/>
        <family val="2"/>
      </rPr>
      <t xml:space="preserve"> Capacity, Ce (as received)</t>
    </r>
  </si>
  <si>
    <t xml:space="preserve">38 (for fresh battery)
Battery rest for 1.5 months after formation </t>
  </si>
  <si>
    <t>3.3</t>
  </si>
  <si>
    <r>
      <t>1</t>
    </r>
    <r>
      <rPr>
        <vertAlign val="superscript"/>
        <sz val="12"/>
        <rFont val="Arial"/>
        <family val="2"/>
      </rPr>
      <t>ST</t>
    </r>
    <r>
      <rPr>
        <sz val="12"/>
        <rFont val="Arial"/>
        <family val="2"/>
      </rPr>
      <t xml:space="preserve"> Capacity, Cr (after charge)</t>
    </r>
  </si>
  <si>
    <t>minutes</t>
  </si>
  <si>
    <t>3.4</t>
  </si>
  <si>
    <r>
      <rPr>
        <sz val="12"/>
        <rFont val="Arial"/>
        <family val="2"/>
      </rPr>
      <t>1</t>
    </r>
    <r>
      <rPr>
        <vertAlign val="superscript"/>
        <sz val="12"/>
        <rFont val="Arial"/>
        <family val="2"/>
      </rPr>
      <t>ST</t>
    </r>
    <r>
      <rPr>
        <sz val="12"/>
        <rFont val="Arial"/>
        <family val="2"/>
      </rPr>
      <t xml:space="preserve"> Cold Crank SAE (-18°C) </t>
    </r>
  </si>
  <si>
    <t>10s ≥7.5</t>
  </si>
  <si>
    <t>volt</t>
  </si>
  <si>
    <t>30s ≥ 7.2</t>
  </si>
  <si>
    <r>
      <t>1</t>
    </r>
    <r>
      <rPr>
        <vertAlign val="superscript"/>
        <sz val="12"/>
        <rFont val="Arial"/>
        <family val="2"/>
      </rPr>
      <t>ST</t>
    </r>
    <r>
      <rPr>
        <sz val="12"/>
        <rFont val="Arial"/>
        <family val="2"/>
      </rPr>
      <t xml:space="preserve"> Cold Crank SAE (-29°C) </t>
    </r>
  </si>
  <si>
    <t>3.6</t>
  </si>
  <si>
    <r>
      <rPr>
        <sz val="12"/>
        <rFont val="Arial"/>
        <family val="2"/>
      </rPr>
      <t>1</t>
    </r>
    <r>
      <rPr>
        <vertAlign val="superscript"/>
        <sz val="12"/>
        <rFont val="Arial"/>
        <family val="2"/>
      </rPr>
      <t>ST</t>
    </r>
    <r>
      <rPr>
        <sz val="12"/>
        <rFont val="Arial"/>
        <family val="2"/>
      </rPr>
      <t xml:space="preserve"> Cold Crank EN (-18°C)</t>
    </r>
  </si>
  <si>
    <t>20s ≥ 9.0</t>
  </si>
  <si>
    <t>t'6v</t>
  </si>
  <si>
    <t>Sec</t>
  </si>
  <si>
    <t>Ccc</t>
  </si>
  <si>
    <r>
      <rPr>
        <sz val="12"/>
        <rFont val="Arial"/>
        <family val="2"/>
      </rPr>
      <t>2</t>
    </r>
    <r>
      <rPr>
        <vertAlign val="superscript"/>
        <sz val="12"/>
        <rFont val="Arial"/>
        <family val="2"/>
      </rPr>
      <t>ND</t>
    </r>
    <r>
      <rPr>
        <sz val="12"/>
        <rFont val="Arial"/>
        <family val="2"/>
      </rPr>
      <t xml:space="preserve"> Capacity, Ce</t>
    </r>
  </si>
  <si>
    <r>
      <rPr>
        <sz val="12"/>
        <rFont val="Arial"/>
        <family val="2"/>
      </rPr>
      <t>2</t>
    </r>
    <r>
      <rPr>
        <vertAlign val="superscript"/>
        <sz val="12"/>
        <rFont val="Arial"/>
        <family val="2"/>
      </rPr>
      <t>ND</t>
    </r>
    <r>
      <rPr>
        <sz val="12"/>
        <rFont val="Arial"/>
        <family val="2"/>
      </rPr>
      <t xml:space="preserve"> Cold Crank EN (-18°C)</t>
    </r>
  </si>
  <si>
    <t>3.18A</t>
  </si>
  <si>
    <t>Internal Resistance (Ref Only)</t>
  </si>
  <si>
    <r>
      <rPr>
        <sz val="12"/>
        <rFont val="Arial"/>
        <family val="2"/>
      </rPr>
      <t>3</t>
    </r>
    <r>
      <rPr>
        <vertAlign val="superscript"/>
        <sz val="12"/>
        <rFont val="Arial"/>
        <family val="2"/>
      </rPr>
      <t>RD</t>
    </r>
    <r>
      <rPr>
        <sz val="12"/>
        <rFont val="Arial"/>
        <family val="2"/>
      </rPr>
      <t xml:space="preserve"> Capacity, Ce</t>
    </r>
  </si>
  <si>
    <t xml:space="preserve"> Reserve Capacity, Cr,e </t>
  </si>
  <si>
    <t>min</t>
  </si>
  <si>
    <r>
      <rPr>
        <sz val="12"/>
        <rFont val="Arial"/>
        <family val="2"/>
      </rPr>
      <t>3</t>
    </r>
    <r>
      <rPr>
        <vertAlign val="superscript"/>
        <sz val="12"/>
        <rFont val="Arial"/>
        <family val="2"/>
      </rPr>
      <t>RD</t>
    </r>
    <r>
      <rPr>
        <sz val="12"/>
        <rFont val="Arial"/>
        <family val="2"/>
      </rPr>
      <t xml:space="preserve"> Cold Crank SAE (-18°C)</t>
    </r>
  </si>
  <si>
    <t>3.10</t>
  </si>
  <si>
    <t>Charge Acceptance Low Temp.</t>
  </si>
  <si>
    <t>A</t>
  </si>
  <si>
    <t>3.15</t>
  </si>
  <si>
    <t xml:space="preserve">Dynamic Charge Acceptance </t>
  </si>
  <si>
    <t>90% 1sec</t>
  </si>
  <si>
    <t>90% 60sec</t>
  </si>
  <si>
    <t>80% 1sec</t>
  </si>
  <si>
    <t>80% 60sec</t>
  </si>
  <si>
    <t>70% 1sec</t>
  </si>
  <si>
    <t>70% 60sec</t>
  </si>
  <si>
    <t>60% 1sec</t>
  </si>
  <si>
    <t>60% 60sec</t>
  </si>
  <si>
    <t xml:space="preserve"> TEST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</si>
</sst>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
      <charset val="134"/>
    </font>
    <font>
      <sz val="12"/>
      <color theme="1"/>
      <name val="Arial"/>
      <family val="2"/>
    </font>
    <font>
      <b/>
      <sz val="12"/>
      <color theme="1"/>
      <name val="Times New Roman"/>
      <family val="1"/>
    </font>
    <font>
      <sz val="12"/>
      <name val="Arial"/>
      <family val="2"/>
    </font>
    <font>
      <b/>
      <sz val="14"/>
      <color theme="1"/>
      <name val="Arial"/>
      <family val="2"/>
    </font>
    <font>
      <b/>
      <sz val="16"/>
      <color theme="1"/>
      <name val="Arial"/>
      <family val="2"/>
    </font>
    <font>
      <b/>
      <sz val="18"/>
      <color theme="1"/>
      <name val="Arial"/>
      <family val="2"/>
    </font>
    <font>
      <b/>
      <sz val="12"/>
      <color rgb="FF000000"/>
      <name val="Times New Roman"/>
      <family val="1"/>
    </font>
    <font>
      <sz val="10"/>
      <name val="Arial"/>
      <family val="2"/>
    </font>
    <font>
      <vertAlign val="superscript"/>
      <sz val="12"/>
      <name val="Arial"/>
      <family val="2"/>
    </font>
    <font>
      <sz val="12"/>
      <color rgb="FFFF0000"/>
      <name val="Arial"/>
      <family val="2"/>
    </font>
    <font>
      <b/>
      <i/>
      <sz val="12"/>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rgb="FF92D050"/>
        <bgColor indexed="64"/>
      </patternFill>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8" fillId="0" borderId="0"/>
    <xf numFmtId="0" fontId="8" fillId="0" borderId="0"/>
    <xf numFmtId="0" fontId="8" fillId="0" borderId="0"/>
  </cellStyleXfs>
  <cellXfs count="42">
    <xf numFmtId="0" fontId="0" fillId="0" borderId="0" xfId="0"/>
    <xf numFmtId="0" fontId="1" fillId="0" borderId="1" xfId="0" applyFont="1" applyBorder="1" applyAlignment="1">
      <alignment horizontal="right"/>
    </xf>
    <xf numFmtId="0" fontId="2" fillId="2" borderId="1" xfId="0" applyFont="1" applyFill="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xf>
    <xf numFmtId="0" fontId="4" fillId="3" borderId="1" xfId="0" applyFont="1" applyFill="1" applyBorder="1" applyAlignment="1">
      <alignment horizontal="center" vertical="center" wrapText="1"/>
    </xf>
    <xf numFmtId="0" fontId="0" fillId="3" borderId="3" xfId="0" applyFill="1" applyBorder="1" applyAlignment="1">
      <alignment horizontal="center" wrapText="1"/>
    </xf>
    <xf numFmtId="0" fontId="1" fillId="0" borderId="0" xfId="0" applyFont="1"/>
    <xf numFmtId="0" fontId="0" fillId="3" borderId="4" xfId="0" applyFill="1" applyBorder="1" applyAlignment="1">
      <alignment horizontal="center" wrapText="1"/>
    </xf>
    <xf numFmtId="0" fontId="0" fillId="3" borderId="0" xfId="0" applyFill="1" applyAlignment="1">
      <alignment horizont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3" fillId="6" borderId="1" xfId="1" quotePrefix="1" applyNumberFormat="1" applyFont="1" applyFill="1" applyBorder="1" applyAlignment="1">
      <alignment horizontal="center" vertical="top" wrapText="1"/>
    </xf>
    <xf numFmtId="0" fontId="3" fillId="6" borderId="1" xfId="1" applyFont="1" applyFill="1" applyBorder="1" applyAlignment="1">
      <alignment vertical="top" wrapText="1"/>
    </xf>
    <xf numFmtId="0" fontId="3" fillId="6" borderId="1" xfId="1" applyFont="1" applyFill="1" applyBorder="1" applyAlignment="1">
      <alignment horizontal="center" vertical="top" wrapText="1"/>
    </xf>
    <xf numFmtId="0" fontId="3" fillId="0" borderId="1" xfId="1" applyFont="1" applyBorder="1" applyAlignment="1">
      <alignment horizontal="center"/>
    </xf>
    <xf numFmtId="49" fontId="3" fillId="6" borderId="1" xfId="1" applyNumberFormat="1" applyFont="1" applyFill="1" applyBorder="1" applyAlignment="1">
      <alignment horizontal="center" vertical="top" wrapText="1"/>
    </xf>
    <xf numFmtId="0" fontId="3" fillId="0" borderId="1" xfId="1" applyFont="1" applyBorder="1" applyAlignment="1">
      <alignment vertical="top" wrapText="1"/>
    </xf>
    <xf numFmtId="0" fontId="3" fillId="0" borderId="1" xfId="1" applyFont="1" applyBorder="1" applyAlignment="1">
      <alignment horizontal="center" vertical="top" wrapText="1"/>
    </xf>
    <xf numFmtId="49" fontId="3" fillId="6" borderId="1" xfId="1" quotePrefix="1" applyNumberFormat="1" applyFont="1" applyFill="1" applyBorder="1" applyAlignment="1">
      <alignment horizontal="center" vertical="top" wrapText="1"/>
    </xf>
    <xf numFmtId="0" fontId="3" fillId="0" borderId="1" xfId="1" applyFont="1" applyBorder="1" applyAlignment="1">
      <alignment horizontal="left" vertical="top" wrapText="1"/>
    </xf>
    <xf numFmtId="0" fontId="3" fillId="0" borderId="1" xfId="2" applyFont="1" applyBorder="1" applyAlignment="1">
      <alignment horizontal="center" vertical="center" wrapText="1"/>
    </xf>
    <xf numFmtId="0" fontId="3" fillId="6" borderId="7" xfId="1" applyFont="1" applyFill="1" applyBorder="1" applyAlignment="1">
      <alignment vertical="top" wrapText="1"/>
    </xf>
    <xf numFmtId="0" fontId="3" fillId="0" borderId="1" xfId="3" applyFont="1" applyBorder="1" applyAlignment="1">
      <alignment horizontal="center" vertical="center" wrapText="1"/>
    </xf>
    <xf numFmtId="0" fontId="3" fillId="6" borderId="8" xfId="1" applyFont="1" applyFill="1" applyBorder="1" applyAlignment="1">
      <alignment vertical="top" wrapText="1"/>
    </xf>
    <xf numFmtId="0" fontId="1" fillId="0" borderId="1" xfId="0" applyFont="1" applyBorder="1" applyAlignment="1">
      <alignment horizontal="center" vertical="top" wrapText="1"/>
    </xf>
    <xf numFmtId="0" fontId="3" fillId="6" borderId="9" xfId="1" applyFont="1" applyFill="1" applyBorder="1" applyAlignment="1">
      <alignment horizontal="right" vertical="top" wrapText="1"/>
    </xf>
    <xf numFmtId="2" fontId="1" fillId="0" borderId="8" xfId="0" applyNumberFormat="1" applyFont="1" applyBorder="1" applyAlignment="1">
      <alignment horizontal="center"/>
    </xf>
    <xf numFmtId="49" fontId="3" fillId="6" borderId="1" xfId="1" applyNumberFormat="1" applyFont="1" applyFill="1" applyBorder="1" applyAlignment="1">
      <alignment horizontal="center" vertical="top" wrapText="1"/>
    </xf>
    <xf numFmtId="0" fontId="3" fillId="6" borderId="1" xfId="1" applyFont="1" applyFill="1" applyBorder="1" applyAlignment="1">
      <alignment horizontal="center"/>
    </xf>
    <xf numFmtId="0" fontId="3" fillId="6" borderId="1" xfId="1" applyFont="1" applyFill="1" applyBorder="1" applyAlignment="1">
      <alignment horizontal="left" vertical="top" wrapText="1" indent="13"/>
    </xf>
    <xf numFmtId="0" fontId="11" fillId="0" borderId="0" xfId="1" applyFont="1" applyAlignment="1">
      <alignment horizontal="center"/>
    </xf>
    <xf numFmtId="0" fontId="10" fillId="0" borderId="0" xfId="1" applyFont="1" applyAlignment="1">
      <alignment horizontal="left"/>
    </xf>
    <xf numFmtId="0" fontId="10" fillId="0" borderId="0" xfId="1" applyFont="1" applyAlignment="1">
      <alignment horizontal="center"/>
    </xf>
    <xf numFmtId="0" fontId="10" fillId="0" borderId="0" xfId="1" applyFont="1"/>
    <xf numFmtId="0" fontId="1" fillId="0" borderId="0" xfId="0" applyFont="1" applyAlignment="1">
      <alignment horizontal="center"/>
    </xf>
    <xf numFmtId="0" fontId="5" fillId="3" borderId="2" xfId="0" applyFont="1" applyFill="1" applyBorder="1" applyAlignment="1">
      <alignment horizontal="center" wrapText="1"/>
    </xf>
  </cellXfs>
  <cellStyles count="4">
    <cellStyle name="Normal" xfId="0" builtinId="0"/>
    <cellStyle name="Normal 3 3" xfId="3" xr:uid="{58E2C909-FAB8-4CC0-A6E7-BCC28F999196}"/>
    <cellStyle name="Normal 6" xfId="2" xr:uid="{2BE3FBF1-7D5D-4F39-8116-054B2616064D}"/>
    <cellStyle name="Normal 7" xfId="1" xr:uid="{ADAB6839-452B-43B2-93DA-D24370C631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20STD&amp;value%20testing%20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ke\Documents\TEARDOWN_SUMM_11\TD_SUMM\TD_SUMM\HS_SUMM_2011_JCI.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nnis_office\dennis%20shared%20folder\Documents%20and%20Settings\pfurman\My%20Documents\3%20-%20BATTERY\Cross%20&amp;%20Black\VIN%20-%20Copy%20of%202008_TD_E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GB spec"/>
      <sheetName val="Value-EN spec"/>
      <sheetName val="STD-FORD spec"/>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ct_list"/>
      <sheetName val="2-1-11_SUS"/>
      <sheetName val="2-1-11_picts"/>
      <sheetName val="2-24-11_"/>
      <sheetName val="2-24-PICTS"/>
      <sheetName val="3-24-11"/>
      <sheetName val="3-24-PICTS"/>
      <sheetName val="5-4-11"/>
      <sheetName val="5-5-PICTS "/>
      <sheetName val="6-16-11_td"/>
      <sheetName val="8-25-11"/>
      <sheetName val="8-25-11_picts"/>
      <sheetName val="9-29-11-td"/>
      <sheetName val="9-29-11_td-picts"/>
      <sheetName val="10-27-11td"/>
      <sheetName val="10-27-11_picts"/>
      <sheetName val="12-8-11td "/>
      <sheetName val="12-8-PICTS"/>
      <sheetName val="TEST WORKSHEET"/>
      <sheetName val="Defect Codes"/>
      <sheetName val="10-28-10"/>
      <sheetName val="Field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
          <cell r="A1" t="str">
            <v>10A</v>
          </cell>
          <cell r="B1" t="str">
            <v>Partition Leak</v>
          </cell>
        </row>
        <row r="2">
          <cell r="A2" t="str">
            <v>10B</v>
          </cell>
          <cell r="B2" t="str">
            <v>Burn Depth Too Deep</v>
          </cell>
        </row>
        <row r="3">
          <cell r="A3" t="str">
            <v>10C</v>
          </cell>
          <cell r="B3" t="str">
            <v>Separator Oxidation</v>
          </cell>
        </row>
        <row r="4">
          <cell r="A4" t="str">
            <v>1A</v>
          </cell>
          <cell r="B4" t="str">
            <v>Discharged Only</v>
          </cell>
        </row>
        <row r="5">
          <cell r="A5" t="str">
            <v>1B</v>
          </cell>
          <cell r="B5" t="str">
            <v>Charged and Functional</v>
          </cell>
        </row>
        <row r="6">
          <cell r="A6" t="str">
            <v>1C</v>
          </cell>
          <cell r="B6" t="str">
            <v>Worn, but Serviceable (75% of RC)</v>
          </cell>
        </row>
        <row r="7">
          <cell r="A7" t="str">
            <v>1D</v>
          </cell>
          <cell r="B7" t="str">
            <v>D/O - But insufficient NAM/PAM Adehesion</v>
          </cell>
        </row>
        <row r="8">
          <cell r="A8" t="str">
            <v>1E</v>
          </cell>
          <cell r="B8" t="str">
            <v>Unformed plate &gt; 75% RC</v>
          </cell>
        </row>
        <row r="9">
          <cell r="A9" t="str">
            <v>2A</v>
          </cell>
          <cell r="B9" t="str">
            <v>Damaged Case/Cover</v>
          </cell>
        </row>
        <row r="10">
          <cell r="A10" t="str">
            <v>2B</v>
          </cell>
          <cell r="B10" t="str">
            <v>Terminal Corrosion</v>
          </cell>
        </row>
        <row r="11">
          <cell r="A11" t="str">
            <v>2B-1</v>
          </cell>
          <cell r="B11" t="str">
            <v>Positive Terminal Post Corrosion</v>
          </cell>
        </row>
        <row r="12">
          <cell r="A12" t="str">
            <v>2B-2</v>
          </cell>
          <cell r="B12" t="str">
            <v>Negative Terminal Post Corrosion</v>
          </cell>
        </row>
        <row r="13">
          <cell r="A13" t="str">
            <v>2C</v>
          </cell>
          <cell r="B13" t="str">
            <v>Electrical Overcharge</v>
          </cell>
        </row>
        <row r="14">
          <cell r="A14" t="str">
            <v>2D</v>
          </cell>
          <cell r="B14" t="str">
            <v>Defect Code - TBD</v>
          </cell>
        </row>
        <row r="15">
          <cell r="A15" t="str">
            <v>2E</v>
          </cell>
          <cell r="B15" t="str">
            <v>Hydration - Vehicle Discharge &amp; Storage (Unsold Vehicles)</v>
          </cell>
        </row>
        <row r="16">
          <cell r="A16" t="str">
            <v>2F</v>
          </cell>
          <cell r="B16" t="str">
            <v>PGO - Deep Discharge &amp; Storage (Unsold Vehicle)</v>
          </cell>
        </row>
        <row r="17">
          <cell r="A17" t="str">
            <v>2G</v>
          </cell>
          <cell r="B17" t="str">
            <v>Low Charge Acceptance - Deep Discharge &amp; Storage</v>
          </cell>
        </row>
        <row r="18">
          <cell r="A18" t="str">
            <v>2H</v>
          </cell>
          <cell r="B18" t="str">
            <v>Positive Paste Shedding</v>
          </cell>
        </row>
        <row r="19">
          <cell r="A19" t="str">
            <v>2I</v>
          </cell>
          <cell r="B19" t="str">
            <v>Hydration - Dealer Discharge &amp; Storage  (Sold Vehicle )</v>
          </cell>
        </row>
        <row r="20">
          <cell r="A20" t="str">
            <v>2J</v>
          </cell>
          <cell r="B20" t="str">
            <v>PGO - Dealer Discharge &amp; Storage   (Sold Vehicle )</v>
          </cell>
        </row>
        <row r="21">
          <cell r="A21" t="str">
            <v>2K-1</v>
          </cell>
          <cell r="B21" t="str">
            <v>Service Wear - PGO High Heat Climate (Total PGO) (Sold Vehicle)</v>
          </cell>
        </row>
        <row r="22">
          <cell r="A22" t="str">
            <v>2K-2</v>
          </cell>
          <cell r="B22" t="str">
            <v>Service Wear - GRID GROWTH High Heat Climate  (Sold Vehicle)</v>
          </cell>
        </row>
        <row r="23">
          <cell r="A23" t="str">
            <v>2K-3</v>
          </cell>
          <cell r="B23" t="str">
            <v>Service Wear - PGO &amp; CUPPING High Heat Climate (Sold Vehicle)</v>
          </cell>
        </row>
        <row r="24">
          <cell r="A24" t="str">
            <v>2K-4</v>
          </cell>
          <cell r="B24" t="str">
            <v>Service Wear - PGO,CUPPING &amp; GRID GROWTH High Heat Climate (Sold Vehicle)</v>
          </cell>
        </row>
        <row r="25">
          <cell r="A25" t="str">
            <v>2K-5</v>
          </cell>
          <cell r="B25" t="str">
            <v>Service Wear - PGO &amp; GRID GROWTH High Heat Climate (Sold Vehicle)</v>
          </cell>
        </row>
        <row r="26">
          <cell r="A26" t="str">
            <v>2L-1</v>
          </cell>
          <cell r="B26" t="str">
            <v>Service Wear PGO (Sold Vehicle)</v>
          </cell>
        </row>
        <row r="27">
          <cell r="A27" t="str">
            <v>2L-2</v>
          </cell>
          <cell r="B27" t="str">
            <v>Service Wear GRID GROWTH SHORT (Sold Vehicle)</v>
          </cell>
        </row>
        <row r="28">
          <cell r="A28" t="str">
            <v>2L-3</v>
          </cell>
          <cell r="B28" t="str">
            <v>Service Wear PGO &amp; CUPPING (Sold Vehicle)</v>
          </cell>
        </row>
        <row r="29">
          <cell r="A29" t="str">
            <v>2L-4</v>
          </cell>
          <cell r="B29" t="str">
            <v>Service Wear PGO, CUPPING &amp; GRID GROWTH  (Sold Vehicle)</v>
          </cell>
        </row>
        <row r="30">
          <cell r="A30" t="str">
            <v>2L-5</v>
          </cell>
          <cell r="B30" t="str">
            <v>Service Wear - PGO &amp; GRID GROWTH (Sold Vehicle)</v>
          </cell>
        </row>
        <row r="31">
          <cell r="A31" t="str">
            <v>2M</v>
          </cell>
          <cell r="B31" t="str">
            <v>Corrosion - Weld Tearout</v>
          </cell>
        </row>
        <row r="32">
          <cell r="A32" t="str">
            <v>2N</v>
          </cell>
          <cell r="B32" t="str">
            <v>Corrosion - Weld Open</v>
          </cell>
        </row>
        <row r="33">
          <cell r="A33" t="str">
            <v>2O</v>
          </cell>
          <cell r="B33" t="str">
            <v>PGO - Service Wear Low R.C. (Less than  75%)</v>
          </cell>
        </row>
        <row r="34">
          <cell r="A34" t="str">
            <v>2P</v>
          </cell>
          <cell r="B34" t="str">
            <v>Service Wear, Severe Cycling, Mossing &lt;75% RC</v>
          </cell>
        </row>
        <row r="35">
          <cell r="A35" t="str">
            <v>2Q</v>
          </cell>
          <cell r="B35" t="str">
            <v>Unidentified cause, From Service Wear</v>
          </cell>
        </row>
        <row r="36">
          <cell r="A36" t="str">
            <v>2R</v>
          </cell>
          <cell r="B36" t="str">
            <v>Low Level Operation, Causing Negative Lug Rot</v>
          </cell>
        </row>
        <row r="37">
          <cell r="A37" t="str">
            <v>2S</v>
          </cell>
          <cell r="B37" t="str">
            <v xml:space="preserve">Severe Negative shrinkage </v>
          </cell>
        </row>
        <row r="38">
          <cell r="A38" t="str">
            <v>2T</v>
          </cell>
          <cell r="B38" t="str">
            <v>Out of process overcharge</v>
          </cell>
        </row>
        <row r="39">
          <cell r="A39" t="str">
            <v>2U</v>
          </cell>
          <cell r="B39" t="str">
            <v>Service Wear Negative Limited, RC&lt;75%</v>
          </cell>
        </row>
        <row r="40">
          <cell r="A40" t="str">
            <v>3A</v>
          </cell>
          <cell r="B40" t="str">
            <v>Cracked Grids</v>
          </cell>
        </row>
        <row r="41">
          <cell r="A41" t="str">
            <v>3B</v>
          </cell>
          <cell r="B41" t="str">
            <v>Damaged Plate</v>
          </cell>
        </row>
        <row r="42">
          <cell r="A42" t="str">
            <v>3C</v>
          </cell>
          <cell r="B42" t="str">
            <v>Misaligned Plates</v>
          </cell>
        </row>
        <row r="43">
          <cell r="A43" t="str">
            <v>3D</v>
          </cell>
          <cell r="B43" t="str">
            <v>Bent Plate Feet</v>
          </cell>
        </row>
        <row r="44">
          <cell r="A44" t="str">
            <v>3E</v>
          </cell>
          <cell r="B44" t="str">
            <v>Positive Grid Corrosion</v>
          </cell>
        </row>
        <row r="45">
          <cell r="A45" t="str">
            <v>3F</v>
          </cell>
          <cell r="B45" t="str">
            <v>Poor Positive Paste Adehesion</v>
          </cell>
        </row>
        <row r="46">
          <cell r="A46" t="str">
            <v>3G</v>
          </cell>
          <cell r="B46" t="str">
            <v>Poor Negative Paste Adehesion</v>
          </cell>
        </row>
        <row r="47">
          <cell r="A47" t="str">
            <v>3H</v>
          </cell>
          <cell r="B47" t="str">
            <v>Low Reserve Capacity</v>
          </cell>
        </row>
        <row r="48">
          <cell r="A48" t="str">
            <v>3I</v>
          </cell>
          <cell r="B48" t="str">
            <v>Paste Lump Pressure Short</v>
          </cell>
        </row>
        <row r="49">
          <cell r="A49" t="str">
            <v>3I-1</v>
          </cell>
          <cell r="B49" t="str">
            <v>Paste Lump Pressure Short - Positive Plate</v>
          </cell>
        </row>
        <row r="50">
          <cell r="A50" t="str">
            <v>3I-2</v>
          </cell>
          <cell r="B50" t="str">
            <v>Paste Lump Pressure Short - Negative Plate</v>
          </cell>
        </row>
        <row r="51">
          <cell r="A51" t="str">
            <v>3J</v>
          </cell>
          <cell r="B51" t="str">
            <v>Loose Pellet Short</v>
          </cell>
        </row>
        <row r="52">
          <cell r="A52" t="str">
            <v>3K</v>
          </cell>
          <cell r="B52" t="str">
            <v>Double Plate Short</v>
          </cell>
        </row>
        <row r="53">
          <cell r="A53" t="str">
            <v>3L</v>
          </cell>
          <cell r="B53" t="str">
            <v>Expanded Negative Short</v>
          </cell>
        </row>
        <row r="54">
          <cell r="A54" t="str">
            <v>3L-1</v>
          </cell>
          <cell r="B54" t="str">
            <v>Expanded Negative Short - New Separator</v>
          </cell>
        </row>
        <row r="55">
          <cell r="A55" t="str">
            <v>3L-10</v>
          </cell>
          <cell r="B55" t="str">
            <v>Lower Mesh/Lug Side</v>
          </cell>
        </row>
        <row r="56">
          <cell r="A56" t="str">
            <v>3L-11</v>
          </cell>
          <cell r="B56" t="str">
            <v>Lower Mesh/Non-Lug Side</v>
          </cell>
        </row>
        <row r="57">
          <cell r="A57" t="str">
            <v>3L-12</v>
          </cell>
          <cell r="B57" t="str">
            <v>Burn Hole in Body of Separator</v>
          </cell>
        </row>
        <row r="58">
          <cell r="A58" t="str">
            <v>3L-13</v>
          </cell>
          <cell r="B58" t="str">
            <v>Hole in Separator by Shadow Lug</v>
          </cell>
        </row>
        <row r="59">
          <cell r="A59" t="str">
            <v>3L-2</v>
          </cell>
          <cell r="B59" t="str">
            <v>Expanded Negative Short - Top Corner Lug Side</v>
          </cell>
        </row>
        <row r="60">
          <cell r="A60" t="str">
            <v>3L-3</v>
          </cell>
          <cell r="B60" t="str">
            <v>Expanded Negative Short - Top Opposite Lug</v>
          </cell>
        </row>
        <row r="61">
          <cell r="A61" t="str">
            <v>3L-4</v>
          </cell>
          <cell r="B61" t="str">
            <v>Expanded Negative Short - Bottom Corner  Opposite Lug</v>
          </cell>
        </row>
        <row r="62">
          <cell r="A62" t="str">
            <v>3L-5</v>
          </cell>
          <cell r="B62" t="str">
            <v>Expanded Negative Short - Bottom Corner  Lug Side</v>
          </cell>
        </row>
        <row r="63">
          <cell r="A63" t="str">
            <v>3L-6</v>
          </cell>
          <cell r="B63" t="str">
            <v>Upper Mesh/Lug Side</v>
          </cell>
        </row>
        <row r="64">
          <cell r="A64" t="str">
            <v>3L-7</v>
          </cell>
          <cell r="B64" t="str">
            <v>Upper Mesh/Non Lug Side</v>
          </cell>
        </row>
        <row r="65">
          <cell r="A65" t="str">
            <v>3L-8</v>
          </cell>
          <cell r="B65" t="str">
            <v>Middle Mesh/Lug Side</v>
          </cell>
        </row>
        <row r="66">
          <cell r="A66" t="str">
            <v>3L-9</v>
          </cell>
          <cell r="B66" t="str">
            <v>Middle Mesh/Non-Lug Side</v>
          </cell>
        </row>
        <row r="67">
          <cell r="A67" t="str">
            <v>3M</v>
          </cell>
          <cell r="B67" t="str">
            <v>Severe Positive Plate Buckling</v>
          </cell>
        </row>
        <row r="68">
          <cell r="A68" t="str">
            <v>3M-1</v>
          </cell>
          <cell r="B68" t="str">
            <v>Severe Positive Plate Buckling- HIGH HEAT CLIMATE</v>
          </cell>
        </row>
        <row r="69">
          <cell r="A69" t="str">
            <v>3O</v>
          </cell>
          <cell r="B69" t="str">
            <v>Pinched Frame by lug, causing burn hole in sep</v>
          </cell>
        </row>
        <row r="70">
          <cell r="A70" t="str">
            <v>4A</v>
          </cell>
          <cell r="B70" t="str">
            <v>Snagged Separator-Active Material</v>
          </cell>
        </row>
        <row r="71">
          <cell r="A71" t="str">
            <v>4B</v>
          </cell>
          <cell r="B71" t="str">
            <v>Snagged/Torn Separator at Grid Lug</v>
          </cell>
        </row>
        <row r="72">
          <cell r="A72" t="str">
            <v>4C</v>
          </cell>
          <cell r="B72" t="str">
            <v>Miscut Separator</v>
          </cell>
        </row>
        <row r="73">
          <cell r="A73" t="str">
            <v>4D</v>
          </cell>
          <cell r="B73" t="str">
            <v>Misfolded Separator</v>
          </cell>
        </row>
        <row r="74">
          <cell r="A74" t="str">
            <v>4E</v>
          </cell>
          <cell r="B74" t="str">
            <v>Unblocked Separator</v>
          </cell>
        </row>
        <row r="75">
          <cell r="A75" t="str">
            <v>4F</v>
          </cell>
          <cell r="B75" t="str">
            <v>Separator - Penetrated Short (Mossing)</v>
          </cell>
        </row>
        <row r="76">
          <cell r="A76" t="str">
            <v>4G</v>
          </cell>
          <cell r="B76" t="str">
            <v>Missing Separator</v>
          </cell>
        </row>
        <row r="77">
          <cell r="A77" t="str">
            <v>4H</v>
          </cell>
          <cell r="B77" t="str">
            <v>Unseated Plate/Folded Separator</v>
          </cell>
        </row>
        <row r="78">
          <cell r="A78" t="str">
            <v>4I</v>
          </cell>
          <cell r="B78" t="str">
            <v>Hole in Separator - Foot Area</v>
          </cell>
        </row>
        <row r="79">
          <cell r="A79" t="str">
            <v>4I-1</v>
          </cell>
          <cell r="B79" t="str">
            <v>Hole in Separator - Foot Area - Old Mud Rest</v>
          </cell>
        </row>
        <row r="80">
          <cell r="A80" t="str">
            <v>4I-2</v>
          </cell>
          <cell r="B80" t="str">
            <v>Hole in Separator - Foot Area - New Mud Rest</v>
          </cell>
        </row>
        <row r="81">
          <cell r="A81" t="str">
            <v>4J</v>
          </cell>
          <cell r="B81" t="str">
            <v>Cut Separator along Seam</v>
          </cell>
        </row>
        <row r="82">
          <cell r="A82" t="str">
            <v>4K</v>
          </cell>
          <cell r="B82" t="str">
            <v>Separator not Zipped / Sealed</v>
          </cell>
        </row>
        <row r="83">
          <cell r="A83" t="str">
            <v>5A</v>
          </cell>
          <cell r="B83" t="str">
            <v>Damaged Element</v>
          </cell>
        </row>
        <row r="84">
          <cell r="A84" t="str">
            <v>5B</v>
          </cell>
          <cell r="B84" t="str">
            <v>Misaligned Element</v>
          </cell>
        </row>
        <row r="85">
          <cell r="A85" t="str">
            <v>5C</v>
          </cell>
          <cell r="B85" t="str">
            <v>Reversed Element</v>
          </cell>
        </row>
        <row r="86">
          <cell r="A86" t="str">
            <v>5C-1</v>
          </cell>
          <cell r="B86" t="str">
            <v>Reversed Element - Plates to Wrong strap</v>
          </cell>
        </row>
        <row r="87">
          <cell r="A87" t="str">
            <v>5D</v>
          </cell>
          <cell r="B87" t="str">
            <v>Hung Element</v>
          </cell>
        </row>
        <row r="88">
          <cell r="A88" t="str">
            <v>5E</v>
          </cell>
          <cell r="B88" t="str">
            <v>Dead Element - Unidentified Cause</v>
          </cell>
        </row>
        <row r="89">
          <cell r="A89" t="str">
            <v>6A</v>
          </cell>
          <cell r="B89" t="str">
            <v>Unbonded Lugs</v>
          </cell>
        </row>
        <row r="90">
          <cell r="A90" t="str">
            <v>6B</v>
          </cell>
          <cell r="B90" t="str">
            <v>Crystallized Lugs</v>
          </cell>
        </row>
        <row r="91">
          <cell r="A91" t="str">
            <v>6C</v>
          </cell>
          <cell r="B91" t="str">
            <v>Pressure Short Pinched Lug</v>
          </cell>
        </row>
        <row r="92">
          <cell r="A92" t="str">
            <v>6D</v>
          </cell>
          <cell r="B92" t="str">
            <v>Bent Lug Straps, Shorting</v>
          </cell>
        </row>
        <row r="93">
          <cell r="A93" t="str">
            <v>6E</v>
          </cell>
          <cell r="B93" t="str">
            <v>Broken Post Strap</v>
          </cell>
        </row>
        <row r="94">
          <cell r="A94" t="str">
            <v>6F</v>
          </cell>
          <cell r="B94" t="str">
            <v>COS Flash Short</v>
          </cell>
        </row>
        <row r="95">
          <cell r="A95" t="str">
            <v>6G</v>
          </cell>
          <cell r="B95" t="str">
            <v>Loose Lead Short</v>
          </cell>
        </row>
        <row r="96">
          <cell r="A96" t="str">
            <v>6H</v>
          </cell>
          <cell r="B96" t="str">
            <v>Positive / Neagative Plates To Wrong Strap</v>
          </cell>
        </row>
        <row r="97">
          <cell r="A97" t="str">
            <v>6I</v>
          </cell>
          <cell r="B97" t="str">
            <v>Broken Plate Strap</v>
          </cell>
        </row>
        <row r="98">
          <cell r="A98" t="str">
            <v>6J</v>
          </cell>
          <cell r="B98" t="str">
            <v>LEAD DRIP SHORT FROM STRAP TO PLATE</v>
          </cell>
        </row>
        <row r="99">
          <cell r="A99" t="str">
            <v>7A</v>
          </cell>
          <cell r="B99" t="str">
            <v>Broken Weld - Cold</v>
          </cell>
        </row>
        <row r="100">
          <cell r="A100" t="str">
            <v>7B</v>
          </cell>
          <cell r="B100" t="str">
            <v>Broken Weld - Hot</v>
          </cell>
        </row>
        <row r="101">
          <cell r="A101" t="str">
            <v>7C</v>
          </cell>
          <cell r="B101" t="str">
            <v>Broken Weld - Misaligned</v>
          </cell>
        </row>
        <row r="102">
          <cell r="A102" t="str">
            <v>7D</v>
          </cell>
          <cell r="B102" t="str">
            <v>Broken Weld - Included</v>
          </cell>
        </row>
        <row r="103">
          <cell r="A103" t="str">
            <v>7E</v>
          </cell>
          <cell r="B103" t="str">
            <v>Broken Weld - Worm Hole</v>
          </cell>
        </row>
        <row r="104">
          <cell r="A104" t="str">
            <v>7F</v>
          </cell>
          <cell r="B104" t="str">
            <v>Intercell leak</v>
          </cell>
        </row>
        <row r="105">
          <cell r="A105" t="str">
            <v>7G</v>
          </cell>
          <cell r="B105" t="str">
            <v>Spitter Short / EF Expulsion</v>
          </cell>
        </row>
        <row r="106">
          <cell r="A106" t="str">
            <v>7H</v>
          </cell>
          <cell r="B106" t="str">
            <v>Broken Weld - Tearout</v>
          </cell>
        </row>
        <row r="107">
          <cell r="A107" t="str">
            <v>7I</v>
          </cell>
          <cell r="B107" t="str">
            <v>Broken Weld - Seized Tip</v>
          </cell>
        </row>
        <row r="108">
          <cell r="A108" t="str">
            <v>7J</v>
          </cell>
          <cell r="B108" t="str">
            <v>Broken Weld - Corrosion</v>
          </cell>
        </row>
        <row r="109">
          <cell r="A109" t="str">
            <v>8A</v>
          </cell>
          <cell r="B109" t="str">
            <v>Hydration Prior to Formation</v>
          </cell>
        </row>
        <row r="110">
          <cell r="A110" t="str">
            <v>8B</v>
          </cell>
          <cell r="B110" t="str">
            <v>Reverse Formation</v>
          </cell>
        </row>
        <row r="111">
          <cell r="A111" t="str">
            <v>8C</v>
          </cell>
          <cell r="B111" t="str">
            <v>Underdeveloped Plates</v>
          </cell>
        </row>
        <row r="112">
          <cell r="A112" t="str">
            <v>8D</v>
          </cell>
          <cell r="B112" t="str">
            <v>Uneven Electrolyte Level</v>
          </cell>
        </row>
        <row r="113">
          <cell r="A113" t="str">
            <v>8E</v>
          </cell>
          <cell r="B113" t="str">
            <v>Low / High Electrolyte SPG</v>
          </cell>
        </row>
        <row r="114">
          <cell r="A114" t="str">
            <v>8F</v>
          </cell>
          <cell r="B114" t="str">
            <v>Unformed Plate &lt; 75% RC</v>
          </cell>
        </row>
        <row r="115">
          <cell r="A115" t="str">
            <v>9A</v>
          </cell>
          <cell r="B115" t="str">
            <v>Case/Cover Leak</v>
          </cell>
        </row>
        <row r="116">
          <cell r="A116" t="str">
            <v>9B</v>
          </cell>
          <cell r="B116" t="str">
            <v>Terminal Post Leak</v>
          </cell>
        </row>
        <row r="117">
          <cell r="A117" t="str">
            <v>9C</v>
          </cell>
          <cell r="B117" t="str">
            <v>Defective Terminal Post</v>
          </cell>
        </row>
        <row r="118">
          <cell r="A118" t="str">
            <v>9D</v>
          </cell>
          <cell r="B118" t="str">
            <v>Broken Terminal</v>
          </cell>
        </row>
      </sheetData>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08 Summary"/>
      <sheetName val="1-11-08_do"/>
      <sheetName val="VINs"/>
    </sheetNames>
    <sheetDataSet>
      <sheetData sheetId="0" refreshError="1"/>
      <sheetData sheetId="1" refreshError="1"/>
      <sheetData sheetId="2" refreshError="1">
        <row r="2">
          <cell r="A2" t="str">
            <v>1FAFP24116G142237</v>
          </cell>
          <cell r="B2">
            <v>38665</v>
          </cell>
          <cell r="C2">
            <v>38701</v>
          </cell>
          <cell r="D2">
            <v>39351</v>
          </cell>
          <cell r="E2">
            <v>22</v>
          </cell>
          <cell r="F2">
            <v>26513</v>
          </cell>
          <cell r="G2" t="str">
            <v>26513 10655,42 DIAG NO START RECHARGE TEST &amp;  REPLACE RBATT 10LF2FKBS00003 XB1EU CHARGING SYS  TEST 14.3V ALT OUTPUT OK</v>
          </cell>
        </row>
        <row r="3">
          <cell r="A3" t="str">
            <v>1FAFP24135G176405</v>
          </cell>
          <cell r="B3">
            <v>38449</v>
          </cell>
          <cell r="C3">
            <v>38485</v>
          </cell>
          <cell r="D3">
            <v>39398</v>
          </cell>
          <cell r="E3">
            <v>31</v>
          </cell>
          <cell r="F3">
            <v>27809</v>
          </cell>
          <cell r="G3" t="str">
            <v>CHECK CHARGING SYSTEM AND REPLLACE BATTERY. RECHECK SYSTEM OK.</v>
          </cell>
        </row>
        <row r="4">
          <cell r="A4" t="str">
            <v>1FAFP25115G183142</v>
          </cell>
          <cell r="B4">
            <v>38477</v>
          </cell>
          <cell r="C4">
            <v>38497</v>
          </cell>
          <cell r="D4">
            <v>39365</v>
          </cell>
          <cell r="E4">
            <v>29</v>
          </cell>
          <cell r="F4">
            <v>14638</v>
          </cell>
          <cell r="G4" t="str">
            <v>VERIFY, CHARGE, TEST, AND REPLACE BAD BATTERY. RETEST AFTER, VEH STARTING OKAY. TEST DRIVE AFTER. BATT CODES ARE 122DJ FEBS0  98C    X936R</v>
          </cell>
        </row>
        <row r="5">
          <cell r="A5" t="str">
            <v>1FAFP25196G106150</v>
          </cell>
          <cell r="B5">
            <v>38565</v>
          </cell>
          <cell r="C5">
            <v>38736</v>
          </cell>
          <cell r="D5">
            <v>39309</v>
          </cell>
          <cell r="E5">
            <v>20</v>
          </cell>
          <cell r="F5">
            <v>35096</v>
          </cell>
          <cell r="G5" t="str">
            <v>3 36 WARR TECH 80                                 LOAD TESTED BATTERY, FAILED                       REPLACED BATTERY                                  13JDK 1JKW2 98W                                   X955R</v>
          </cell>
        </row>
        <row r="6">
          <cell r="A6" t="str">
            <v>1FAFP53245A141581</v>
          </cell>
          <cell r="B6">
            <v>38162</v>
          </cell>
          <cell r="C6">
            <v>38429</v>
          </cell>
          <cell r="D6">
            <v>39422</v>
          </cell>
          <cell r="E6">
            <v>34</v>
          </cell>
          <cell r="F6">
            <v>32620</v>
          </cell>
          <cell r="G6" t="str">
            <v>PERFORM STARTING CHARGING SYSTEM TEST. FOUND BATTERY WEAK. REPLACE FAULTY BATTERY. RETEST. OK.</v>
          </cell>
        </row>
        <row r="7">
          <cell r="A7" t="str">
            <v>1FAFP53295A247976</v>
          </cell>
          <cell r="B7">
            <v>38364</v>
          </cell>
          <cell r="C7">
            <v>38429</v>
          </cell>
          <cell r="D7">
            <v>39330</v>
          </cell>
          <cell r="E7">
            <v>31</v>
          </cell>
          <cell r="F7">
            <v>17000</v>
          </cell>
          <cell r="G7" t="str">
            <v>17342 10655,42 RECHRAGE TEST &amp; REPLACE RBATT  108DJ6KTS0002 X908P CHARGING SYS TEST 14V  OK</v>
          </cell>
        </row>
        <row r="8">
          <cell r="A8" t="str">
            <v>1FAFP53U46A178343</v>
          </cell>
          <cell r="B8">
            <v>38643</v>
          </cell>
          <cell r="C8">
            <v>38672</v>
          </cell>
          <cell r="D8">
            <v>39331</v>
          </cell>
          <cell r="E8">
            <v>22</v>
          </cell>
          <cell r="F8">
            <v>16994</v>
          </cell>
          <cell r="G8" t="str">
            <v>16998 10655,42 RECHARGE TEST &amp; REPLACE RBATT  10SDJUJBS0806 X91JP CHARGING SYS TEST 14.2V ALT  OUTPUT OK</v>
          </cell>
        </row>
        <row r="9">
          <cell r="A9" t="str">
            <v>1FAHP34N37W339595</v>
          </cell>
          <cell r="B9">
            <v>39259</v>
          </cell>
          <cell r="C9">
            <v>39275</v>
          </cell>
          <cell r="D9">
            <v>39295</v>
          </cell>
          <cell r="E9">
            <v>1</v>
          </cell>
          <cell r="F9">
            <v>1225</v>
          </cell>
          <cell r="G9" t="str">
            <v>1225 10655,42 RECHARGE TEST &amp; REPLACE RBATT  10LCK4HTW08QC X919R CHRGING SYS TEST 14V ALT  OUTPUT OK</v>
          </cell>
        </row>
        <row r="10">
          <cell r="A10" t="str">
            <v>1FAHP37N27W283354</v>
          </cell>
          <cell r="B10">
            <v>39161</v>
          </cell>
          <cell r="C10">
            <v>39251</v>
          </cell>
          <cell r="D10">
            <v>39366</v>
          </cell>
          <cell r="E10">
            <v>4</v>
          </cell>
          <cell r="F10">
            <v>4915</v>
          </cell>
          <cell r="G10" t="str">
            <v>4915 CODE 46 TESTED BATTERY WAS BAD,REPLACED  BATTERY,ACES CODE X938S,DTC CODE 12CCK 4JBW0  HPP</v>
          </cell>
        </row>
        <row r="11">
          <cell r="A11" t="str">
            <v>1FBNE31L67DA11092</v>
          </cell>
          <cell r="B11">
            <v>39031</v>
          </cell>
          <cell r="C11">
            <v>39036</v>
          </cell>
          <cell r="D11">
            <v>39409</v>
          </cell>
          <cell r="E11">
            <v>13</v>
          </cell>
          <cell r="F11">
            <v>20192</v>
          </cell>
          <cell r="G11" t="str">
            <v>20192 CHARG&amp;TEST BATT SHORTED CELL REPL BATT DTC 128G9X83S0181 ACES CODE XC3JQ TEST CHARG SYS AFTERREPL BATT 11.79VOLTS CK PWR&amp;GROUND TO ALT OK NEC TO REPL ALTERN RETEST AFTER REP 14.36 VOLTS OK,HOOKUP PDS TO TEST CLUSTER NO COMMUNIC WITH CLUSTER NEC TO R</v>
          </cell>
        </row>
        <row r="12">
          <cell r="A12" t="str">
            <v>1FMCU03Z48KA78191</v>
          </cell>
          <cell r="B12">
            <v>39221</v>
          </cell>
          <cell r="C12">
            <v>39244</v>
          </cell>
          <cell r="D12">
            <v>39363</v>
          </cell>
          <cell r="E12">
            <v>4</v>
          </cell>
          <cell r="F12">
            <v>2414</v>
          </cell>
          <cell r="G12" t="str">
            <v>1    CHECK EEC V CODES: P0707 AND P1702 NGS TEST, DISPLAY AND RECORDER TESTS. DIAG GRAPHS. PINPOINT TEST. REPLACE TR SENSOR. LOAD TEST BATTERY. REPLACE BATTERY, LEAKING. EXTRA TIME TO CLEAN OFF TR WIRING AND BATTERY BOX. RETEST, OK. ACES CODE: XA05J DTC C</v>
          </cell>
        </row>
        <row r="13">
          <cell r="A13" t="str">
            <v>1FMCU041X7KB95863</v>
          </cell>
          <cell r="B13">
            <v>39058</v>
          </cell>
          <cell r="C13">
            <v>39064</v>
          </cell>
          <cell r="D13">
            <v>39365</v>
          </cell>
          <cell r="E13">
            <v>11</v>
          </cell>
          <cell r="F13">
            <v>9138</v>
          </cell>
          <cell r="G13" t="str">
            <v>BATTERY CASE WAS CRACKED AND LEAKING FLUID NEAR LEFT FRONT OF VEHICLE. INSTALLED NEW BATTERY.</v>
          </cell>
        </row>
        <row r="14">
          <cell r="A14" t="str">
            <v>1FMCU93167KC03124</v>
          </cell>
          <cell r="B14">
            <v>39065</v>
          </cell>
          <cell r="C14">
            <v>39070</v>
          </cell>
          <cell r="D14">
            <v>39412</v>
          </cell>
          <cell r="E14">
            <v>12</v>
          </cell>
          <cell r="F14">
            <v>7838</v>
          </cell>
          <cell r="G14" t="str">
            <v>VEHICLE STARTED OK.  BATTERY FAILED TEST. CHECKED CHARGING AND STARTING SYSTEM AND CHECKED FOR LOOSE GROUND PER SSM.  ALL OK.  NEC TO REPLACE BATTERY. NEC TO REPLACE BATTERY.</v>
          </cell>
        </row>
        <row r="15">
          <cell r="A15" t="str">
            <v>1FMCU93168KB02120</v>
          </cell>
          <cell r="B15">
            <v>39260</v>
          </cell>
          <cell r="C15">
            <v>39273</v>
          </cell>
          <cell r="D15">
            <v>39398</v>
          </cell>
          <cell r="E15">
            <v>5</v>
          </cell>
          <cell r="F15">
            <v>3883</v>
          </cell>
          <cell r="G15" t="str">
            <v>3883 10654 CC42 CHARGED BATTERY LOAD TEST FAILED  REPLACED BATTERY CHARGING SYSTEM TEST 14.2 VOLTS  ACES CODE XAOGR DTC OOGET 1J3JO OOL</v>
          </cell>
        </row>
        <row r="16">
          <cell r="A16" t="str">
            <v>1FMDK08W08GA24558</v>
          </cell>
          <cell r="B16">
            <v>39377</v>
          </cell>
          <cell r="C16">
            <v>39381</v>
          </cell>
          <cell r="D16">
            <v>39394</v>
          </cell>
          <cell r="E16">
            <v>1</v>
          </cell>
          <cell r="F16">
            <v>6</v>
          </cell>
          <cell r="G16" t="str">
            <v>REPLACE BRAKE LIGHT SWITCH&gt;STAYING ON CAUSING A BATTERY DRAIN.</v>
          </cell>
        </row>
        <row r="17">
          <cell r="A17" t="str">
            <v>1FMEU64E76ZA23536</v>
          </cell>
          <cell r="B17">
            <v>38770</v>
          </cell>
          <cell r="C17">
            <v>38791</v>
          </cell>
          <cell r="D17">
            <v>39363</v>
          </cell>
          <cell r="E17">
            <v>20</v>
          </cell>
          <cell r="F17">
            <v>18147</v>
          </cell>
          <cell r="G17" t="str">
            <v>18150 42 W VERIFIED AIR BAG LIGHT COMING ON AT  START UP AND STAYING ON, AIR BAG SELF TEST, CODE  B2290 OCS FAILURE, OCS SELF TEST, CODE B229B,  DURING TESTING, FOUND BATTERY VOLTAGE VERY LOW,  CHECKE D BATTERY, FOUND TO HAVE BAD CELL, 180GA  EDVS0 01S, X</v>
          </cell>
        </row>
        <row r="18">
          <cell r="A18" t="str">
            <v>1FMEU73E67UA79716</v>
          </cell>
          <cell r="B18">
            <v>39043</v>
          </cell>
          <cell r="C18">
            <v>39121</v>
          </cell>
          <cell r="D18">
            <v>39393</v>
          </cell>
          <cell r="E18">
            <v>10</v>
          </cell>
          <cell r="F18">
            <v>11392</v>
          </cell>
          <cell r="G18" t="str">
            <v>BATTERY, DTC 170JS NKKW6 TG1, ACES XEBBM    TEST, CHARGE, AND RETEST BATTERY, REPLACE BATTERY CHARGING SYSTEM OK.</v>
          </cell>
        </row>
        <row r="19">
          <cell r="A19" t="str">
            <v>1FMNE31P35HA64736</v>
          </cell>
          <cell r="B19">
            <v>38308</v>
          </cell>
          <cell r="C19">
            <v>38325</v>
          </cell>
          <cell r="D19">
            <v>39409</v>
          </cell>
          <cell r="E19">
            <v>37</v>
          </cell>
          <cell r="F19">
            <v>33315</v>
          </cell>
          <cell r="G19" t="str">
            <v>33315 42,CC 10655 WARR,PERFORM ALT CIRCUITS  TEST,PASSED.12.0 VOLTS CIRCUIT #1119,RD WIRE,  #35,OG LB WIRE,#904,LG RD WIRE.NESSESARY TO  REMOVE BOTH UNDERBODY MOUNTED BATTERIES TO  ACCESS,NESSESARY TO CHARGE AND TEST BATTERIES,FOUND ONE BATTERY,BAD.REPLAC</v>
          </cell>
        </row>
        <row r="20">
          <cell r="A20" t="str">
            <v>1FMYU02Z37KB42940</v>
          </cell>
          <cell r="B20">
            <v>39009</v>
          </cell>
          <cell r="C20">
            <v>39025</v>
          </cell>
          <cell r="D20">
            <v>39396</v>
          </cell>
          <cell r="E20">
            <v>13</v>
          </cell>
          <cell r="F20">
            <v>35825</v>
          </cell>
          <cell r="G20" t="str">
            <v>35826 CC:42; BASIC:10655 CHARGE TEST REMOVE REPLACE BATTERY. DTC CODE:132ES 0EKS0 98A. ACES CODE:  XA4BJ. ENGINE CRANKS AND STARTS NOW. CHECK  CHARGING OUTPUT 14.4 VOLTS (OK).</v>
          </cell>
        </row>
        <row r="21">
          <cell r="A21" t="str">
            <v>1FMYU03Z27KA20827</v>
          </cell>
          <cell r="B21">
            <v>38867</v>
          </cell>
          <cell r="C21">
            <v>38929</v>
          </cell>
          <cell r="D21">
            <v>39422</v>
          </cell>
          <cell r="E21">
            <v>17</v>
          </cell>
          <cell r="F21">
            <v>29119</v>
          </cell>
          <cell r="G21" t="str">
            <v>29119 DEAD BATTERY TEST, ALT TEST, REPLACED  BATTERY, DTC CODE 01EES XJ3J0 18S ACES CODE XA2HM RETEST ED OK</v>
          </cell>
        </row>
        <row r="22">
          <cell r="A22" t="str">
            <v>1FMYU04167KA09600</v>
          </cell>
          <cell r="B22">
            <v>38855</v>
          </cell>
          <cell r="C22">
            <v>38855</v>
          </cell>
          <cell r="E22">
            <v>13</v>
          </cell>
          <cell r="F22">
            <v>10485</v>
          </cell>
          <cell r="G22" t="str">
            <v>ORDERED NEW REAR DRUMS THE RT HAND SIDE IS WAPPED</v>
          </cell>
        </row>
        <row r="23">
          <cell r="A23" t="str">
            <v>1FMYU94167KA23615</v>
          </cell>
          <cell r="B23">
            <v>38867</v>
          </cell>
          <cell r="C23">
            <v>38871</v>
          </cell>
          <cell r="E23">
            <v>14</v>
          </cell>
          <cell r="F23">
            <v>29420</v>
          </cell>
          <cell r="G23" t="str">
            <v>REPLACED BULB</v>
          </cell>
        </row>
        <row r="24">
          <cell r="A24" t="str">
            <v>1FMZK02106GA35785</v>
          </cell>
          <cell r="B24">
            <v>38700</v>
          </cell>
          <cell r="C24">
            <v>38820</v>
          </cell>
          <cell r="D24">
            <v>39326</v>
          </cell>
          <cell r="E24">
            <v>17</v>
          </cell>
          <cell r="F24">
            <v>23435</v>
          </cell>
          <cell r="G24" t="str">
            <v>REPLACED BATTERY</v>
          </cell>
        </row>
        <row r="25">
          <cell r="A25" t="str">
            <v>1FMZK02177GA01019</v>
          </cell>
          <cell r="B25">
            <v>38839</v>
          </cell>
          <cell r="C25">
            <v>39045</v>
          </cell>
          <cell r="D25">
            <v>39372</v>
          </cell>
          <cell r="E25">
            <v>11</v>
          </cell>
          <cell r="F25">
            <v>11207</v>
          </cell>
          <cell r="G25" t="str">
            <v>CHARGE AND TEST BATTERY, FAILED. REPLACE BATTERY. CHECK CHARGING SYSTEM, 14.36 VOLTS WHILE RUNNING, OK. PERFORM BATTERY DRAW TEST, OK. ACES CODE:XB69L DTC: 146F31E3S018G</v>
          </cell>
        </row>
        <row r="26">
          <cell r="A26" t="str">
            <v>1FTPW14V87FA56526</v>
          </cell>
          <cell r="B26">
            <v>39064</v>
          </cell>
          <cell r="C26">
            <v>39084</v>
          </cell>
          <cell r="D26">
            <v>39329</v>
          </cell>
          <cell r="E26">
            <v>9</v>
          </cell>
          <cell r="F26">
            <v>13427</v>
          </cell>
          <cell r="G26" t="str">
            <v>TECH 13,WARR,3 36,PUSH IN VEHICLE,CHARGE BATTERY AND TEST,FAILED,REPLACED BATTERY,TEST CHARGING SYSTEM,PASS                                           138DH K7VS0 00S                                   X950R</v>
          </cell>
        </row>
        <row r="27">
          <cell r="A27" t="str">
            <v>1FTPX14V37FA41283</v>
          </cell>
          <cell r="B27">
            <v>39023</v>
          </cell>
          <cell r="C27">
            <v>39346</v>
          </cell>
          <cell r="D27">
            <v>39366</v>
          </cell>
          <cell r="E27">
            <v>1</v>
          </cell>
          <cell r="F27">
            <v>896</v>
          </cell>
          <cell r="G27" t="str">
            <v>896 10655 42 CHECK NO CRANK JUMP TO START,TEST  BATTERY RECHARGE RETEST NO GOOD PER GR 1, REPLACE BATTERY PERFORM ALT CIRCUIT TEST OK 142V     +100AMPS,RECHECK OK....</v>
          </cell>
        </row>
        <row r="28">
          <cell r="A28" t="str">
            <v>1FTPX14V47FB43580</v>
          </cell>
          <cell r="B28">
            <v>39226</v>
          </cell>
          <cell r="C28">
            <v>39283</v>
          </cell>
          <cell r="D28">
            <v>39360</v>
          </cell>
          <cell r="E28">
            <v>3</v>
          </cell>
          <cell r="F28">
            <v>4599</v>
          </cell>
          <cell r="G28" t="str">
            <v>BASIC 10654 CC 42    CK CHARGING SYS. &amp; TEST BATT. BATT FAILS. NEC TO REPLACE BATT. DTC.CODE 13QDK 2K3SO 98X ACES CODE X96FW. RETEST OK.</v>
          </cell>
        </row>
        <row r="29">
          <cell r="A29" t="str">
            <v>1FTPX14V57FB12032</v>
          </cell>
          <cell r="B29">
            <v>39171</v>
          </cell>
          <cell r="C29">
            <v>39315</v>
          </cell>
          <cell r="D29">
            <v>39398</v>
          </cell>
          <cell r="E29">
            <v>3</v>
          </cell>
          <cell r="F29">
            <v>1343</v>
          </cell>
          <cell r="G29" t="str">
            <v>CHARGE AND TEST BATTERY, FAILED. REPLACE BATTERY. RECHECK, OK. ACES CODE: X956D DTC CODE: 12GDJ3BVS0005</v>
          </cell>
        </row>
        <row r="30">
          <cell r="A30" t="str">
            <v>1FTPX14V67FA19004</v>
          </cell>
          <cell r="B30">
            <v>38959</v>
          </cell>
          <cell r="C30">
            <v>39174</v>
          </cell>
          <cell r="D30">
            <v>39405</v>
          </cell>
          <cell r="E30">
            <v>8</v>
          </cell>
          <cell r="F30">
            <v>3654</v>
          </cell>
          <cell r="G30" t="str">
            <v>3654 10654 CC46 CHARGED BATTERY TO TEST FAILED  LOAD TEST REPLACED BATTERY DRAW TEST ALTERNATOR  CIRCUIT 14.3 VOLTS ACES CODE X96AM DTC 03SDJ  VJ3NO R8U</v>
          </cell>
        </row>
        <row r="31">
          <cell r="A31" t="str">
            <v>1FTPX14V97FB88983</v>
          </cell>
          <cell r="B31">
            <v>39294</v>
          </cell>
          <cell r="C31">
            <v>39331</v>
          </cell>
          <cell r="D31">
            <v>39405</v>
          </cell>
          <cell r="E31">
            <v>3</v>
          </cell>
          <cell r="F31">
            <v>2066</v>
          </cell>
          <cell r="G31" t="str">
            <v>2068 CC 42 CHARGE BATTERY TO START.CHECK CHARGING SYSTEM,14.3 VOLTS 95 AMP OUTPUT.LOAD TEST BATTERY FAILED.DTC CODES 14ADK 0K3S1 18A ACES CODES  X96AK. REPLACE BATTERY.</v>
          </cell>
        </row>
        <row r="32">
          <cell r="A32" t="str">
            <v>1FTPX14VX7FA01539</v>
          </cell>
          <cell r="B32">
            <v>38940</v>
          </cell>
          <cell r="C32">
            <v>39156</v>
          </cell>
          <cell r="D32">
            <v>39422</v>
          </cell>
          <cell r="E32">
            <v>9</v>
          </cell>
          <cell r="F32">
            <v>592</v>
          </cell>
          <cell r="G32" t="str">
            <v>595 CC:42; BATTERY CHARGED TESTED REMOVED REPLACED BATTERY. DTC CODE:14UGA UJ3W2 TGQ. ACES CODE:  XC7AV. RETESTED ELECTRICAL SYSTEMS OPERATING  PROPERLY. ROAD TESTED.</v>
          </cell>
        </row>
        <row r="33">
          <cell r="A33" t="str">
            <v>1FTRW14548FA44867</v>
          </cell>
          <cell r="B33">
            <v>39360</v>
          </cell>
          <cell r="C33">
            <v>39414</v>
          </cell>
          <cell r="D33">
            <v>39416</v>
          </cell>
          <cell r="E33">
            <v>1</v>
          </cell>
          <cell r="F33">
            <v>140</v>
          </cell>
          <cell r="G33" t="str">
            <v>140 WARR WARR, CC 42, INSPECTED FOR VEH CRANKING  SLOWLY, TESTED BATTERY WITH GR 1 190 TESTER,  TESTER IN RECOVERY MODE FOR ABOUT 30MINS, TEST  SHOWED TO REPLACE BATTERY, REPLACED BATTERY, CKED OK, DTC CODE 070DJ WKBN2 991, ACES CODE X9BBM.</v>
          </cell>
        </row>
        <row r="34">
          <cell r="A34" t="str">
            <v>1FTYR10U06PA19844</v>
          </cell>
          <cell r="B34">
            <v>38615</v>
          </cell>
          <cell r="C34">
            <v>38944</v>
          </cell>
          <cell r="D34">
            <v>39351</v>
          </cell>
          <cell r="E34">
            <v>14</v>
          </cell>
          <cell r="F34">
            <v>17190</v>
          </cell>
          <cell r="G34" t="str">
            <v>10654 CC 42    CHARGE AND TEST BATTERY WITH GR1, REPLACE BATTERY, RETEST,OK ACES CODE X906H, DTC 108DJ2GKS0C01</v>
          </cell>
        </row>
        <row r="35">
          <cell r="A35" t="str">
            <v>1MEFM401X6G601428</v>
          </cell>
          <cell r="B35">
            <v>38573</v>
          </cell>
          <cell r="C35">
            <v>38769</v>
          </cell>
          <cell r="D35">
            <v>39384</v>
          </cell>
          <cell r="E35">
            <v>21</v>
          </cell>
          <cell r="F35">
            <v>3128</v>
          </cell>
          <cell r="G35" t="str">
            <v>JUMP START CHARGE BATTERY PERFORM STARTING AND CHARGING SYSTEM TESTS OK PERFORM ALTERNATOR TESTS W VOLTMETER IDS TEST ALTERNATOR RIPPLE TEST PERFORM BATTERY TESTS FAIL REPLACED BATTERY ROAD TEST OK COND 42 10655 DTC 11JHB 0DBS0 183  ACES XC2HR</v>
          </cell>
        </row>
        <row r="36">
          <cell r="A36" t="str">
            <v>1MEFM55SX5A636091</v>
          </cell>
          <cell r="B36">
            <v>38467</v>
          </cell>
          <cell r="C36">
            <v>38607</v>
          </cell>
          <cell r="D36">
            <v>39406</v>
          </cell>
          <cell r="E36">
            <v>27</v>
          </cell>
          <cell r="F36">
            <v>25337</v>
          </cell>
          <cell r="G36" t="str">
            <v>PERFORM STARTING AND CHARGING SYSTEM TEST,CHARGING OK 14.2 VOLTS.LOAD TEST FAILED,REPLACED BATTERY AND VERIFIED OPERATION,DTC 11LGB0DBS0184 ACES XC25H</v>
          </cell>
        </row>
        <row r="37">
          <cell r="A37" t="str">
            <v>1MEHM40W28G601415</v>
          </cell>
          <cell r="B37">
            <v>39216</v>
          </cell>
          <cell r="C37">
            <v>39307</v>
          </cell>
          <cell r="D37">
            <v>39398</v>
          </cell>
          <cell r="E37">
            <v>4</v>
          </cell>
          <cell r="F37">
            <v>4694</v>
          </cell>
          <cell r="G37" t="str">
            <v>BATTERY                                                                                                                                               BATTERY FAILED CHARGING TEST.  NECESSARY TO REPLACE BATTERY.ACES X952J DTC 138DK2K3S0995</v>
          </cell>
        </row>
        <row r="38">
          <cell r="A38" t="str">
            <v>1MEHM42146G610891</v>
          </cell>
          <cell r="B38">
            <v>38705</v>
          </cell>
          <cell r="C38">
            <v>38716</v>
          </cell>
          <cell r="E38">
            <v>23</v>
          </cell>
          <cell r="F38">
            <v>20148</v>
          </cell>
          <cell r="G38" t="str">
            <v>UNCTION 12 VOLT FEED RETEST OK  BASIC 10655   CC 42                                                         14290      28</v>
          </cell>
        </row>
        <row r="39">
          <cell r="A39" t="str">
            <v>2FAHP71W45X171844</v>
          </cell>
          <cell r="B39">
            <v>38516</v>
          </cell>
          <cell r="C39">
            <v>38531</v>
          </cell>
          <cell r="D39">
            <v>39420</v>
          </cell>
          <cell r="E39">
            <v>30</v>
          </cell>
          <cell r="F39">
            <v>29344</v>
          </cell>
          <cell r="G39" t="str">
            <v>10654 CC 42    CHARGE AND TEST BATTERY   BAD, REPLACE BATTERY, RETEST, OK. ACES CODE XE67Q, DTC CODE 146JQMJW5R00</v>
          </cell>
        </row>
        <row r="40">
          <cell r="A40" t="str">
            <v>2FMDK36C67BB27760</v>
          </cell>
          <cell r="B40">
            <v>39240</v>
          </cell>
          <cell r="C40">
            <v>39251</v>
          </cell>
          <cell r="D40">
            <v>39380</v>
          </cell>
          <cell r="E40">
            <v>5</v>
          </cell>
          <cell r="F40">
            <v>5491</v>
          </cell>
          <cell r="G40" t="str">
            <v>CHARGE AND TEST BATTERY, FAILED. REPLACE BATTERY. CHECK CHARGING SYSTEM, 14.32 VOLTS WHILE RUNNING. PERFORM BATTERY DRAW TEST, OK. ACES CODE: X992P DTC CODE: 162DK7JTS099J</v>
          </cell>
        </row>
        <row r="41">
          <cell r="A41" t="str">
            <v>2FMDK39C97BB36383</v>
          </cell>
          <cell r="B41">
            <v>39280</v>
          </cell>
          <cell r="C41">
            <v>39386</v>
          </cell>
          <cell r="D41">
            <v>39384</v>
          </cell>
          <cell r="E41">
            <v>0</v>
          </cell>
          <cell r="F41">
            <v>110</v>
          </cell>
          <cell r="G41" t="str">
            <v>CHARGE AND TEST BATTERY, FAILED. REPLACE BATTERY. ACES CODE: XBD9L DTC CODE: 08AF33KBJ0180</v>
          </cell>
        </row>
        <row r="42">
          <cell r="A42" t="str">
            <v>2FMZA58215BA52844</v>
          </cell>
          <cell r="B42">
            <v>38336</v>
          </cell>
          <cell r="C42">
            <v>38446</v>
          </cell>
          <cell r="D42">
            <v>39385</v>
          </cell>
          <cell r="E42">
            <v>32</v>
          </cell>
          <cell r="F42">
            <v>22152</v>
          </cell>
          <cell r="G42" t="str">
            <v>22152 CHECK CHARGING SYSTEM AND OPERATION,  NECESSARY TO REPLACE BATTERYU. SHORTED. CODES  17CJS VJTS1 R8E........XEB9M</v>
          </cell>
        </row>
        <row r="43">
          <cell r="A43" t="str">
            <v>2LMDU88C28BJ04194</v>
          </cell>
          <cell r="B43">
            <v>39370</v>
          </cell>
          <cell r="C43">
            <v>39381</v>
          </cell>
          <cell r="D43">
            <v>39381</v>
          </cell>
          <cell r="E43">
            <v>0</v>
          </cell>
          <cell r="F43">
            <v>2</v>
          </cell>
          <cell r="G43" t="str">
            <v>REPLACE DEAD BATTERY.</v>
          </cell>
        </row>
        <row r="44">
          <cell r="A44" t="str">
            <v>3FAHP081X6R249027</v>
          </cell>
          <cell r="B44">
            <v>38898</v>
          </cell>
          <cell r="C44">
            <v>38939</v>
          </cell>
          <cell r="D44">
            <v>39356</v>
          </cell>
          <cell r="E44">
            <v>14</v>
          </cell>
          <cell r="F44">
            <v>11975</v>
          </cell>
          <cell r="G44" t="str">
            <v>TEST BATTERY, FAILED AND LEAKING. REPLACE BATTERY. REPLACE BATTERY CABLES, POSITIVE BATTERY CABLE CORRODED FROM BATTERY LEAKING ONTO CABLE. RECHECK, OK. ACES CODE: XA14S DTC CODE: 10UET1JBS0OO0</v>
          </cell>
        </row>
        <row r="45">
          <cell r="A45" t="str">
            <v>4M2EU47876UJ00461</v>
          </cell>
          <cell r="B45">
            <v>38553</v>
          </cell>
          <cell r="C45">
            <v>38776</v>
          </cell>
          <cell r="D45">
            <v>39352</v>
          </cell>
          <cell r="E45">
            <v>20</v>
          </cell>
          <cell r="F45">
            <v>19052</v>
          </cell>
          <cell r="G45" t="str">
            <v>NEC TO JUMP VEHICLE TO BRING INTO SHOP. TEST BATTERY WITH GR 1. BATTERY FAILED TEST. DTC 142GB 4DTW0 GR0. ACES XC6CS. REPLACED BATTERY AND CHECK CHARGING   OK   14.2 VOLTS. RECHECK   VEH 1</v>
          </cell>
        </row>
        <row r="46">
          <cell r="A46" t="str">
            <v>5LMEU88H15ZJ19142</v>
          </cell>
          <cell r="B46">
            <v>38336</v>
          </cell>
          <cell r="C46">
            <v>38351</v>
          </cell>
          <cell r="D46">
            <v>39377</v>
          </cell>
          <cell r="E46">
            <v>35</v>
          </cell>
          <cell r="F46">
            <v>26757</v>
          </cell>
          <cell r="G46" t="str">
            <v>26757 CHARGE BATTERY AND TEST ELECTRICAL AND  CHARGING SYSTEM NEC TO REPLACE BATTERY DUE TO  FAILING TEST ACES CODE XCODR DTC CODE 100GA RL3SO 800 RETEST CHARGING SYSTEM AND ALTERNATOR  OUTPUT</v>
          </cell>
        </row>
        <row r="47">
          <cell r="A47" t="str">
            <v>5LMEU88H25ZJ03077</v>
          </cell>
          <cell r="B47">
            <v>38224</v>
          </cell>
          <cell r="C47">
            <v>38474</v>
          </cell>
          <cell r="D47">
            <v>39349</v>
          </cell>
          <cell r="E47">
            <v>30</v>
          </cell>
          <cell r="F47">
            <v>32435</v>
          </cell>
          <cell r="G47" t="str">
            <v>32429 46 W VERIFIED NO CRANK, FOUND BATTERY IN  LOW STATE OF CHARGE, CHARGED BATTERY, FAILED COD  16AGA 1K3S0 984, XCAFU, REPLACED BATTERY, RETEST, CKS OK. 3744</v>
          </cell>
        </row>
        <row r="48">
          <cell r="A48" t="str">
            <v>5LMEU88H75ZJ02104</v>
          </cell>
          <cell r="B48">
            <v>38216</v>
          </cell>
          <cell r="C48">
            <v>38593</v>
          </cell>
          <cell r="D48">
            <v>39374</v>
          </cell>
          <cell r="E48">
            <v>27</v>
          </cell>
          <cell r="F48">
            <v>8077</v>
          </cell>
          <cell r="G48" t="str">
            <v>CC42 CPBATTERY   VERIFIED CONCERN,TESTED CHARGING 14.2V,DRAW IN SPEC,BATTERY FAILED,REPLACED BATTERY,RETESTED OPS AS DESIGNED ACES CODE 14WGA LJBSO 985 DTC CODE XC79Q</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A0810-02C7-4527-8295-A57C7FAF8538}">
  <sheetPr>
    <tabColor rgb="FFFFC000"/>
  </sheetPr>
  <dimension ref="A1:L45"/>
  <sheetViews>
    <sheetView tabSelected="1" view="pageBreakPreview" zoomScale="60" zoomScaleNormal="76" workbookViewId="0">
      <pane xSplit="4" ySplit="5" topLeftCell="E6" activePane="bottomRight" state="frozen"/>
      <selection pane="topRight"/>
      <selection pane="bottomLeft"/>
      <selection pane="bottomRight" activeCell="K15" sqref="K15"/>
    </sheetView>
  </sheetViews>
  <sheetFormatPr defaultColWidth="9.08984375" defaultRowHeight="15.5"/>
  <cols>
    <col min="1" max="1" width="14.08984375" style="8" customWidth="1"/>
    <col min="2" max="2" width="44.08984375" style="8" customWidth="1"/>
    <col min="3" max="3" width="25.90625" style="8" customWidth="1"/>
    <col min="4" max="4" width="12.36328125" style="8" customWidth="1"/>
    <col min="5" max="12" width="10.36328125" style="8" customWidth="1"/>
    <col min="13" max="16384" width="9.08984375" style="8"/>
  </cols>
  <sheetData>
    <row r="1" spans="1:12" ht="15.75" customHeight="1">
      <c r="A1" s="1" t="s">
        <v>0</v>
      </c>
      <c r="B1" s="2"/>
      <c r="C1" s="3" t="s">
        <v>1</v>
      </c>
      <c r="D1" s="4">
        <v>40</v>
      </c>
      <c r="E1" s="5" t="s">
        <v>2</v>
      </c>
      <c r="F1" s="6" t="s">
        <v>3</v>
      </c>
      <c r="G1" s="41" t="s">
        <v>62</v>
      </c>
      <c r="H1" s="7"/>
      <c r="I1" s="7"/>
      <c r="J1" s="7"/>
      <c r="K1" s="7"/>
      <c r="L1" s="7"/>
    </row>
    <row r="2" spans="1:12">
      <c r="A2" s="1" t="s">
        <v>4</v>
      </c>
      <c r="B2" s="2" t="s">
        <v>5</v>
      </c>
      <c r="C2" s="3" t="s">
        <v>6</v>
      </c>
      <c r="D2" s="3">
        <f>ROUND(D1*3.47/4,0)</f>
        <v>35</v>
      </c>
      <c r="E2" s="5" t="s">
        <v>2</v>
      </c>
      <c r="F2" s="6"/>
      <c r="G2" s="9"/>
      <c r="H2" s="10"/>
      <c r="I2" s="10"/>
      <c r="J2" s="10"/>
      <c r="K2" s="10"/>
      <c r="L2" s="10"/>
    </row>
    <row r="3" spans="1:12">
      <c r="A3" s="1" t="s">
        <v>7</v>
      </c>
      <c r="B3" s="2" t="s">
        <v>8</v>
      </c>
      <c r="C3" s="3" t="s">
        <v>9</v>
      </c>
      <c r="D3" s="4">
        <v>60</v>
      </c>
      <c r="E3" s="5" t="s">
        <v>10</v>
      </c>
      <c r="F3" s="11" t="s">
        <v>11</v>
      </c>
      <c r="G3" s="9"/>
      <c r="H3" s="10"/>
      <c r="I3" s="10"/>
      <c r="J3" s="10"/>
      <c r="K3" s="10"/>
      <c r="L3" s="10"/>
    </row>
    <row r="4" spans="1:12">
      <c r="A4" s="1" t="s">
        <v>12</v>
      </c>
      <c r="B4" s="12"/>
      <c r="C4" s="3" t="s">
        <v>13</v>
      </c>
      <c r="D4" s="4">
        <v>420</v>
      </c>
      <c r="E4" s="5" t="s">
        <v>14</v>
      </c>
      <c r="F4" s="11"/>
      <c r="G4" s="13"/>
      <c r="H4" s="14"/>
      <c r="I4" s="14"/>
      <c r="J4" s="14"/>
      <c r="K4" s="14"/>
      <c r="L4" s="14"/>
    </row>
    <row r="5" spans="1:12">
      <c r="A5" s="15" t="s">
        <v>15</v>
      </c>
      <c r="B5" s="15" t="s">
        <v>16</v>
      </c>
      <c r="C5" s="15" t="s">
        <v>17</v>
      </c>
      <c r="D5" s="15" t="s">
        <v>18</v>
      </c>
      <c r="E5" s="16">
        <v>1</v>
      </c>
      <c r="F5" s="16">
        <v>2</v>
      </c>
      <c r="G5" s="16">
        <v>3</v>
      </c>
      <c r="H5" s="16">
        <v>4</v>
      </c>
      <c r="I5" s="16">
        <v>5</v>
      </c>
      <c r="J5" s="16">
        <v>6</v>
      </c>
      <c r="K5" s="16">
        <v>7</v>
      </c>
      <c r="L5" s="16">
        <v>8</v>
      </c>
    </row>
    <row r="6" spans="1:12">
      <c r="A6" s="17" t="s">
        <v>19</v>
      </c>
      <c r="B6" s="18" t="s">
        <v>20</v>
      </c>
      <c r="C6" s="19"/>
      <c r="D6" s="19"/>
      <c r="E6" s="20">
        <v>4.7699999999999996</v>
      </c>
      <c r="F6" s="20">
        <v>4.68</v>
      </c>
      <c r="G6" s="20">
        <v>4.88</v>
      </c>
      <c r="H6" s="20">
        <v>4.78</v>
      </c>
      <c r="I6" s="20">
        <v>4.68</v>
      </c>
      <c r="J6" s="20">
        <v>4.6500000000000004</v>
      </c>
      <c r="K6" s="20">
        <v>4.75</v>
      </c>
      <c r="L6" s="20">
        <v>4.7699999999999996</v>
      </c>
    </row>
    <row r="7" spans="1:12">
      <c r="A7" s="17"/>
      <c r="B7" s="18" t="s">
        <v>21</v>
      </c>
      <c r="C7" s="19"/>
      <c r="D7" s="19"/>
      <c r="E7" s="20">
        <v>12.73</v>
      </c>
      <c r="F7" s="20">
        <v>12.72</v>
      </c>
      <c r="G7" s="20">
        <v>12.71</v>
      </c>
      <c r="H7" s="20">
        <v>12.73</v>
      </c>
      <c r="I7" s="20">
        <v>12.72</v>
      </c>
      <c r="J7" s="20">
        <v>12.72</v>
      </c>
      <c r="K7" s="20">
        <v>12.72</v>
      </c>
      <c r="L7" s="20">
        <v>12.72</v>
      </c>
    </row>
    <row r="8" spans="1:12" ht="46.5">
      <c r="A8" s="17" t="s">
        <v>23</v>
      </c>
      <c r="B8" s="22" t="s">
        <v>24</v>
      </c>
      <c r="C8" s="23" t="s">
        <v>25</v>
      </c>
      <c r="D8" s="23" t="s">
        <v>2</v>
      </c>
      <c r="E8" s="20">
        <v>37.31</v>
      </c>
      <c r="F8" s="20">
        <v>37.909999999999997</v>
      </c>
      <c r="G8" s="20">
        <v>37.03</v>
      </c>
      <c r="H8" s="20">
        <v>37.36</v>
      </c>
      <c r="I8" s="20"/>
      <c r="J8" s="20">
        <v>37.54</v>
      </c>
      <c r="K8" s="20">
        <v>37.229999999999997</v>
      </c>
      <c r="L8" s="20">
        <v>36.840000000000003</v>
      </c>
    </row>
    <row r="9" spans="1:12" ht="18.5">
      <c r="A9" s="17" t="s">
        <v>26</v>
      </c>
      <c r="B9" s="22" t="s">
        <v>27</v>
      </c>
      <c r="C9" s="23">
        <f>D3</f>
        <v>60</v>
      </c>
      <c r="D9" s="23" t="s">
        <v>28</v>
      </c>
      <c r="E9" s="20"/>
      <c r="F9" s="20"/>
      <c r="G9" s="20"/>
      <c r="H9" s="20"/>
      <c r="I9" s="20"/>
      <c r="J9" s="20"/>
      <c r="K9" s="20"/>
      <c r="L9" s="20"/>
    </row>
    <row r="10" spans="1:12">
      <c r="A10" s="24" t="s">
        <v>29</v>
      </c>
      <c r="B10" s="25" t="s">
        <v>30</v>
      </c>
      <c r="C10" s="26" t="s">
        <v>31</v>
      </c>
      <c r="D10" s="23" t="s">
        <v>32</v>
      </c>
      <c r="E10" s="20">
        <v>8.08</v>
      </c>
      <c r="F10" s="20">
        <v>8.1</v>
      </c>
      <c r="G10" s="20"/>
      <c r="H10" s="20"/>
      <c r="I10" s="20"/>
      <c r="J10" s="20"/>
      <c r="K10" s="20"/>
      <c r="L10" s="20"/>
    </row>
    <row r="11" spans="1:12">
      <c r="A11" s="21"/>
      <c r="B11" s="25"/>
      <c r="C11" s="26" t="s">
        <v>33</v>
      </c>
      <c r="D11" s="23" t="s">
        <v>32</v>
      </c>
      <c r="E11" s="20">
        <v>7.69</v>
      </c>
      <c r="F11" s="20">
        <v>7.74</v>
      </c>
      <c r="G11" s="20"/>
      <c r="H11" s="20"/>
      <c r="I11" s="20"/>
      <c r="J11" s="20"/>
      <c r="K11" s="20"/>
      <c r="L11" s="20"/>
    </row>
    <row r="12" spans="1:12">
      <c r="A12" s="24" t="s">
        <v>29</v>
      </c>
      <c r="B12" s="25" t="s">
        <v>34</v>
      </c>
      <c r="C12" s="26" t="s">
        <v>31</v>
      </c>
      <c r="D12" s="23" t="s">
        <v>32</v>
      </c>
      <c r="E12" s="20"/>
      <c r="F12" s="20"/>
      <c r="G12" s="20"/>
      <c r="H12" s="20"/>
      <c r="I12" s="20"/>
      <c r="J12" s="20"/>
      <c r="K12" s="20">
        <v>8.06</v>
      </c>
      <c r="L12" s="20"/>
    </row>
    <row r="13" spans="1:12">
      <c r="A13" s="21"/>
      <c r="B13" s="25"/>
      <c r="C13" s="26" t="s">
        <v>33</v>
      </c>
      <c r="D13" s="23" t="s">
        <v>32</v>
      </c>
      <c r="E13" s="20"/>
      <c r="F13" s="20"/>
      <c r="G13" s="20"/>
      <c r="H13" s="20"/>
      <c r="I13" s="20"/>
      <c r="J13" s="20"/>
      <c r="K13" s="20">
        <v>7.36</v>
      </c>
      <c r="L13" s="20"/>
    </row>
    <row r="14" spans="1:12" ht="18.5">
      <c r="A14" s="24" t="s">
        <v>35</v>
      </c>
      <c r="B14" s="27" t="s">
        <v>36</v>
      </c>
      <c r="C14" s="28" t="s">
        <v>31</v>
      </c>
      <c r="D14" s="23" t="s">
        <v>32</v>
      </c>
      <c r="E14" s="20"/>
      <c r="F14" s="20"/>
      <c r="G14" s="20">
        <v>7.89</v>
      </c>
      <c r="H14" s="20">
        <v>8</v>
      </c>
      <c r="I14" s="20"/>
      <c r="J14" s="20"/>
      <c r="K14" s="20"/>
      <c r="L14" s="20">
        <v>7.97</v>
      </c>
    </row>
    <row r="15" spans="1:12">
      <c r="A15" s="21"/>
      <c r="B15" s="29"/>
      <c r="C15" s="28" t="s">
        <v>37</v>
      </c>
      <c r="D15" s="23" t="s">
        <v>32</v>
      </c>
      <c r="E15" s="20"/>
      <c r="F15" s="20"/>
      <c r="G15" s="20">
        <v>9.19</v>
      </c>
      <c r="H15" s="20">
        <v>9.27</v>
      </c>
      <c r="I15" s="20"/>
      <c r="J15" s="20"/>
      <c r="K15" s="20"/>
      <c r="L15" s="20">
        <v>9.25</v>
      </c>
    </row>
    <row r="16" spans="1:12">
      <c r="A16" s="21"/>
      <c r="B16" s="29"/>
      <c r="C16" s="28" t="s">
        <v>38</v>
      </c>
      <c r="D16" s="30" t="s">
        <v>39</v>
      </c>
      <c r="E16" s="20"/>
      <c r="F16" s="20"/>
      <c r="G16" s="20">
        <v>140.69999999999999</v>
      </c>
      <c r="H16" s="20">
        <v>145.1</v>
      </c>
      <c r="I16" s="20"/>
      <c r="J16" s="20"/>
      <c r="K16" s="20"/>
      <c r="L16" s="20">
        <v>144.19999999999999</v>
      </c>
    </row>
    <row r="17" spans="1:12">
      <c r="A17" s="21"/>
      <c r="B17" s="31" t="s">
        <v>40</v>
      </c>
      <c r="C17" s="23">
        <f>0.2*D1</f>
        <v>8</v>
      </c>
      <c r="D17" s="19"/>
      <c r="E17" s="32"/>
      <c r="F17" s="32"/>
      <c r="G17" s="32">
        <f>($D$4*(10+(0.6*G16)))/3600</f>
        <v>11.015666666666664</v>
      </c>
      <c r="H17" s="32">
        <f>($D$4*(10+(0.6*H16)))/3600</f>
        <v>11.323666666666666</v>
      </c>
      <c r="I17" s="20"/>
      <c r="J17" s="20"/>
      <c r="K17" s="20"/>
      <c r="L17" s="32">
        <f>($D$4*(10+(0.6*L16)))/3600</f>
        <v>11.260666666666667</v>
      </c>
    </row>
    <row r="18" spans="1:12" ht="18.5">
      <c r="A18" s="17" t="s">
        <v>23</v>
      </c>
      <c r="B18" s="22" t="s">
        <v>41</v>
      </c>
      <c r="C18" s="23">
        <f>D1</f>
        <v>40</v>
      </c>
      <c r="D18" s="23" t="s">
        <v>2</v>
      </c>
      <c r="E18" s="20">
        <v>44.69</v>
      </c>
      <c r="F18" s="20">
        <v>44.71</v>
      </c>
      <c r="G18" s="20">
        <v>44.4</v>
      </c>
      <c r="H18" s="20">
        <v>44.14</v>
      </c>
      <c r="I18" s="20"/>
      <c r="J18" s="20"/>
      <c r="K18" s="20">
        <v>44.63</v>
      </c>
      <c r="L18" s="20">
        <v>44.02</v>
      </c>
    </row>
    <row r="19" spans="1:12">
      <c r="A19" s="24" t="s">
        <v>29</v>
      </c>
      <c r="B19" s="25" t="s">
        <v>34</v>
      </c>
      <c r="C19" s="26" t="s">
        <v>31</v>
      </c>
      <c r="D19" s="23" t="s">
        <v>32</v>
      </c>
      <c r="E19" s="20"/>
      <c r="F19" s="20"/>
      <c r="G19" s="20"/>
      <c r="H19" s="20"/>
      <c r="I19" s="20"/>
      <c r="J19" s="20"/>
      <c r="K19" s="20">
        <v>7.81</v>
      </c>
      <c r="L19" s="20"/>
    </row>
    <row r="20" spans="1:12">
      <c r="A20" s="21"/>
      <c r="B20" s="25"/>
      <c r="C20" s="26" t="s">
        <v>33</v>
      </c>
      <c r="D20" s="23" t="s">
        <v>32</v>
      </c>
      <c r="E20" s="20"/>
      <c r="F20" s="20"/>
      <c r="G20" s="20"/>
      <c r="H20" s="20"/>
      <c r="I20" s="20"/>
      <c r="J20" s="20"/>
      <c r="K20" s="20">
        <v>7.31</v>
      </c>
      <c r="L20" s="20"/>
    </row>
    <row r="21" spans="1:12" ht="18.5">
      <c r="A21" s="24" t="s">
        <v>35</v>
      </c>
      <c r="B21" s="27" t="s">
        <v>42</v>
      </c>
      <c r="C21" s="28" t="s">
        <v>31</v>
      </c>
      <c r="D21" s="23" t="s">
        <v>32</v>
      </c>
      <c r="E21" s="20">
        <v>8.0299999999999994</v>
      </c>
      <c r="F21" s="20">
        <v>7.97</v>
      </c>
      <c r="G21" s="20">
        <v>7.88</v>
      </c>
      <c r="H21" s="20">
        <v>7.92</v>
      </c>
      <c r="I21" s="20"/>
      <c r="J21" s="20"/>
      <c r="K21" s="20"/>
      <c r="L21" s="20">
        <v>7.92</v>
      </c>
    </row>
    <row r="22" spans="1:12">
      <c r="A22" s="21"/>
      <c r="B22" s="29"/>
      <c r="C22" s="28" t="s">
        <v>37</v>
      </c>
      <c r="D22" s="23" t="s">
        <v>32</v>
      </c>
      <c r="E22" s="20">
        <v>9.2899999999999991</v>
      </c>
      <c r="F22" s="20">
        <v>9.25</v>
      </c>
      <c r="G22" s="20">
        <v>9.1999999999999993</v>
      </c>
      <c r="H22" s="20">
        <v>9.2100000000000009</v>
      </c>
      <c r="I22" s="20"/>
      <c r="J22" s="20"/>
      <c r="K22" s="20"/>
      <c r="L22" s="20">
        <v>9.23</v>
      </c>
    </row>
    <row r="23" spans="1:12">
      <c r="A23" s="21"/>
      <c r="B23" s="29"/>
      <c r="C23" s="28" t="s">
        <v>38</v>
      </c>
      <c r="D23" s="30" t="s">
        <v>39</v>
      </c>
      <c r="E23" s="20">
        <v>146.9</v>
      </c>
      <c r="F23" s="20">
        <v>146.69999999999999</v>
      </c>
      <c r="G23" s="20">
        <v>136</v>
      </c>
      <c r="H23" s="20">
        <v>138</v>
      </c>
      <c r="I23" s="20"/>
      <c r="J23" s="20"/>
      <c r="K23" s="20"/>
      <c r="L23" s="20">
        <v>139.9</v>
      </c>
    </row>
    <row r="24" spans="1:12">
      <c r="A24" s="21"/>
      <c r="B24" s="31" t="s">
        <v>40</v>
      </c>
      <c r="C24" s="23">
        <f>0.2*D1</f>
        <v>8</v>
      </c>
      <c r="D24" s="19"/>
      <c r="E24" s="32">
        <f>($D$4*(10+(0.6*E23)))/3600</f>
        <v>11.449666666666667</v>
      </c>
      <c r="F24" s="32">
        <f>($D$4*(10+(0.6*F23)))/3600</f>
        <v>11.435666666666666</v>
      </c>
      <c r="G24" s="32">
        <f t="shared" ref="G24:H24" si="0">($D$4*(10+(0.6*G23)))/3600</f>
        <v>10.686666666666667</v>
      </c>
      <c r="H24" s="32">
        <f t="shared" si="0"/>
        <v>10.826666666666666</v>
      </c>
      <c r="I24" s="20"/>
      <c r="J24" s="20"/>
      <c r="K24" s="20"/>
      <c r="L24" s="32">
        <f>($D$4*(10+(0.6*L23)))/3600</f>
        <v>10.959666666666665</v>
      </c>
    </row>
    <row r="25" spans="1:12">
      <c r="A25" s="17" t="s">
        <v>43</v>
      </c>
      <c r="B25" s="22" t="s">
        <v>44</v>
      </c>
      <c r="C25" s="23"/>
      <c r="D25" s="19" t="s">
        <v>22</v>
      </c>
      <c r="E25" s="20">
        <v>4.6900000000000004</v>
      </c>
      <c r="F25" s="20">
        <v>4.66</v>
      </c>
      <c r="G25" s="20">
        <v>4.79</v>
      </c>
      <c r="H25" s="20">
        <v>4.76</v>
      </c>
      <c r="I25" s="20"/>
      <c r="J25" s="20"/>
      <c r="K25" s="20">
        <v>4.79</v>
      </c>
      <c r="L25" s="20">
        <v>4.71</v>
      </c>
    </row>
    <row r="26" spans="1:12" ht="18.5">
      <c r="A26" s="17" t="s">
        <v>23</v>
      </c>
      <c r="B26" s="22" t="s">
        <v>45</v>
      </c>
      <c r="C26" s="23">
        <f>D1</f>
        <v>40</v>
      </c>
      <c r="D26" s="23" t="s">
        <v>2</v>
      </c>
      <c r="E26" s="20"/>
      <c r="F26" s="20"/>
      <c r="G26" s="20">
        <v>44.39</v>
      </c>
      <c r="H26" s="20">
        <v>44.29</v>
      </c>
      <c r="I26" s="20"/>
      <c r="J26" s="20"/>
      <c r="K26" s="20">
        <v>44.63</v>
      </c>
      <c r="L26" s="20">
        <v>44.18</v>
      </c>
    </row>
    <row r="27" spans="1:12">
      <c r="A27" s="17" t="s">
        <v>26</v>
      </c>
      <c r="B27" s="22" t="s">
        <v>46</v>
      </c>
      <c r="C27" s="23">
        <f>D3</f>
        <v>60</v>
      </c>
      <c r="D27" s="23" t="s">
        <v>47</v>
      </c>
      <c r="E27" s="20">
        <v>79.3</v>
      </c>
      <c r="F27" s="20">
        <v>79</v>
      </c>
      <c r="G27" s="20"/>
      <c r="H27" s="20"/>
      <c r="I27" s="20">
        <v>77.2</v>
      </c>
      <c r="J27" s="20"/>
      <c r="K27" s="20"/>
      <c r="L27" s="20"/>
    </row>
    <row r="28" spans="1:12">
      <c r="A28" s="24" t="s">
        <v>29</v>
      </c>
      <c r="B28" s="25" t="s">
        <v>48</v>
      </c>
      <c r="C28" s="26" t="s">
        <v>31</v>
      </c>
      <c r="D28" s="23" t="s">
        <v>32</v>
      </c>
      <c r="E28" s="20">
        <v>7.98</v>
      </c>
      <c r="F28" s="20">
        <v>7.92</v>
      </c>
      <c r="G28" s="20"/>
      <c r="H28" s="20"/>
      <c r="I28" s="20"/>
      <c r="J28" s="20"/>
      <c r="K28" s="20"/>
      <c r="L28" s="20"/>
    </row>
    <row r="29" spans="1:12">
      <c r="A29" s="21"/>
      <c r="B29" s="25"/>
      <c r="C29" s="26" t="s">
        <v>33</v>
      </c>
      <c r="D29" s="23" t="s">
        <v>32</v>
      </c>
      <c r="E29" s="20">
        <v>7.61</v>
      </c>
      <c r="F29" s="20">
        <v>7.53</v>
      </c>
      <c r="G29" s="20"/>
      <c r="H29" s="20"/>
      <c r="I29" s="20"/>
      <c r="J29" s="20"/>
      <c r="K29" s="20"/>
      <c r="L29" s="20"/>
    </row>
    <row r="30" spans="1:12" ht="16.5" customHeight="1">
      <c r="A30" s="33" t="s">
        <v>49</v>
      </c>
      <c r="B30" s="18" t="s">
        <v>50</v>
      </c>
      <c r="C30" s="19">
        <f>D1/20*5</f>
        <v>10</v>
      </c>
      <c r="D30" s="19" t="s">
        <v>51</v>
      </c>
      <c r="E30" s="20">
        <v>10.5</v>
      </c>
      <c r="F30" s="20">
        <v>10.7</v>
      </c>
      <c r="G30" s="34"/>
      <c r="H30" s="34"/>
      <c r="I30" s="34"/>
      <c r="J30" s="34"/>
      <c r="K30" s="34"/>
      <c r="L30" s="34"/>
    </row>
    <row r="31" spans="1:12" ht="16.5" customHeight="1">
      <c r="A31" s="21" t="s">
        <v>52</v>
      </c>
      <c r="B31" s="18" t="s">
        <v>53</v>
      </c>
      <c r="C31" s="19"/>
      <c r="D31" s="19"/>
      <c r="E31" s="20"/>
      <c r="F31" s="20"/>
      <c r="G31" s="34"/>
      <c r="H31" s="34"/>
      <c r="I31" s="34"/>
      <c r="J31" s="34"/>
      <c r="K31" s="34"/>
      <c r="L31" s="34"/>
    </row>
    <row r="32" spans="1:12" ht="16.5" customHeight="1">
      <c r="A32" s="21"/>
      <c r="B32" s="35" t="s">
        <v>54</v>
      </c>
      <c r="C32" s="19">
        <f>$D$1/20*10</f>
        <v>20</v>
      </c>
      <c r="D32" s="19" t="s">
        <v>51</v>
      </c>
      <c r="E32" s="20">
        <v>34.6</v>
      </c>
      <c r="F32" s="20"/>
      <c r="G32" s="20">
        <v>37.200000000000003</v>
      </c>
      <c r="H32" s="20">
        <v>37.299999999999997</v>
      </c>
      <c r="I32" s="34"/>
      <c r="J32" s="34"/>
      <c r="K32" s="34"/>
      <c r="L32" s="34"/>
    </row>
    <row r="33" spans="1:12" ht="16.5" customHeight="1">
      <c r="A33" s="21"/>
      <c r="B33" s="35" t="s">
        <v>55</v>
      </c>
      <c r="C33" s="19">
        <f>$D$1/20*8</f>
        <v>16</v>
      </c>
      <c r="D33" s="19" t="s">
        <v>51</v>
      </c>
      <c r="E33" s="20">
        <v>21.9</v>
      </c>
      <c r="F33" s="20"/>
      <c r="G33" s="20">
        <v>19.600000000000001</v>
      </c>
      <c r="H33" s="20">
        <v>20.6</v>
      </c>
      <c r="I33" s="34"/>
      <c r="J33" s="34"/>
      <c r="K33" s="34"/>
      <c r="L33" s="34"/>
    </row>
    <row r="34" spans="1:12" ht="16.5" customHeight="1">
      <c r="A34" s="21"/>
      <c r="B34" s="35" t="s">
        <v>56</v>
      </c>
      <c r="C34" s="19">
        <f>$D$1/20*20</f>
        <v>40</v>
      </c>
      <c r="D34" s="19" t="s">
        <v>51</v>
      </c>
      <c r="E34" s="20">
        <v>56.9</v>
      </c>
      <c r="F34" s="20"/>
      <c r="G34" s="20">
        <v>58.2</v>
      </c>
      <c r="H34" s="20">
        <v>57.6</v>
      </c>
      <c r="I34" s="34"/>
      <c r="J34" s="34"/>
      <c r="K34" s="34"/>
      <c r="L34" s="34"/>
    </row>
    <row r="35" spans="1:12" ht="16.5" customHeight="1">
      <c r="A35" s="21"/>
      <c r="B35" s="35" t="s">
        <v>57</v>
      </c>
      <c r="C35" s="19">
        <f>$D$1/20*12</f>
        <v>24</v>
      </c>
      <c r="D35" s="19" t="s">
        <v>51</v>
      </c>
      <c r="E35" s="20">
        <v>31.3</v>
      </c>
      <c r="F35" s="20"/>
      <c r="G35" s="20">
        <v>30.3</v>
      </c>
      <c r="H35" s="20">
        <v>31.5</v>
      </c>
      <c r="I35" s="34"/>
      <c r="J35" s="34"/>
      <c r="K35" s="34"/>
      <c r="L35" s="34"/>
    </row>
    <row r="36" spans="1:12" ht="16.5" customHeight="1">
      <c r="A36" s="21"/>
      <c r="B36" s="35" t="s">
        <v>58</v>
      </c>
      <c r="C36" s="19">
        <f>$D$1/20*30</f>
        <v>60</v>
      </c>
      <c r="D36" s="19" t="s">
        <v>51</v>
      </c>
      <c r="E36" s="20">
        <v>83.4</v>
      </c>
      <c r="F36" s="20"/>
      <c r="G36" s="20">
        <v>79.5</v>
      </c>
      <c r="H36" s="20">
        <v>79.5</v>
      </c>
      <c r="I36" s="34"/>
      <c r="J36" s="34"/>
      <c r="K36" s="34"/>
      <c r="L36" s="34"/>
    </row>
    <row r="37" spans="1:12" ht="16.5" customHeight="1">
      <c r="A37" s="21"/>
      <c r="B37" s="35" t="s">
        <v>59</v>
      </c>
      <c r="C37" s="19">
        <f>$D$1/20*16</f>
        <v>32</v>
      </c>
      <c r="D37" s="19" t="s">
        <v>51</v>
      </c>
      <c r="E37" s="20">
        <v>40.4</v>
      </c>
      <c r="F37" s="20"/>
      <c r="G37" s="20">
        <v>39.6</v>
      </c>
      <c r="H37" s="20">
        <v>40.9</v>
      </c>
      <c r="I37" s="34"/>
      <c r="J37" s="34"/>
      <c r="K37" s="34"/>
      <c r="L37" s="34"/>
    </row>
    <row r="38" spans="1:12" ht="16.5" customHeight="1">
      <c r="A38" s="21"/>
      <c r="B38" s="35" t="s">
        <v>60</v>
      </c>
      <c r="C38" s="19">
        <f>$D$1/20*40</f>
        <v>80</v>
      </c>
      <c r="D38" s="19" t="s">
        <v>51</v>
      </c>
      <c r="E38" s="20">
        <v>112.4</v>
      </c>
      <c r="F38" s="20"/>
      <c r="G38" s="20">
        <v>102.5</v>
      </c>
      <c r="H38" s="20">
        <v>103.7</v>
      </c>
      <c r="I38" s="34"/>
      <c r="J38" s="34"/>
      <c r="K38" s="34"/>
      <c r="L38" s="34"/>
    </row>
    <row r="39" spans="1:12" ht="16.5" customHeight="1">
      <c r="A39" s="21"/>
      <c r="B39" s="35" t="s">
        <v>61</v>
      </c>
      <c r="C39" s="19">
        <f>$D$1/20*20</f>
        <v>40</v>
      </c>
      <c r="D39" s="19" t="s">
        <v>51</v>
      </c>
      <c r="E39" s="20">
        <v>50.8</v>
      </c>
      <c r="F39" s="20"/>
      <c r="G39" s="20">
        <v>49.1</v>
      </c>
      <c r="H39" s="20">
        <v>50.3</v>
      </c>
      <c r="I39" s="34"/>
      <c r="J39" s="34"/>
      <c r="K39" s="34"/>
      <c r="L39" s="34"/>
    </row>
    <row r="41" spans="1:12">
      <c r="A41" s="36"/>
      <c r="B41" s="37"/>
      <c r="C41" s="38"/>
      <c r="D41" s="38"/>
      <c r="E41" s="39"/>
      <c r="F41" s="39"/>
      <c r="G41" s="39"/>
      <c r="H41" s="39"/>
      <c r="I41" s="39"/>
      <c r="J41" s="39"/>
      <c r="K41" s="39"/>
      <c r="L41" s="39"/>
    </row>
    <row r="42" spans="1:12">
      <c r="A42" s="38"/>
      <c r="B42" s="37"/>
      <c r="C42" s="38"/>
      <c r="D42" s="38"/>
      <c r="E42" s="39"/>
      <c r="F42" s="39"/>
      <c r="G42" s="39"/>
      <c r="H42" s="39"/>
      <c r="I42" s="39"/>
      <c r="J42" s="39"/>
      <c r="K42" s="39"/>
      <c r="L42" s="39"/>
    </row>
    <row r="43" spans="1:12" s="40" customFormat="1">
      <c r="A43" s="38"/>
      <c r="B43" s="37"/>
      <c r="C43" s="38"/>
      <c r="D43" s="38"/>
      <c r="E43" s="39"/>
      <c r="F43" s="39"/>
      <c r="G43" s="39"/>
      <c r="H43" s="39"/>
      <c r="I43" s="39"/>
      <c r="J43" s="39"/>
      <c r="K43" s="39"/>
      <c r="L43" s="39"/>
    </row>
    <row r="44" spans="1:12" s="40" customFormat="1">
      <c r="A44" s="38"/>
      <c r="B44" s="8"/>
      <c r="C44" s="38"/>
      <c r="D44" s="38"/>
      <c r="E44" s="39"/>
      <c r="F44" s="39"/>
      <c r="G44" s="39"/>
      <c r="H44" s="39"/>
      <c r="I44" s="39"/>
      <c r="J44" s="39"/>
      <c r="K44" s="39"/>
      <c r="L44" s="39"/>
    </row>
    <row r="45" spans="1:12" s="40" customFormat="1">
      <c r="A45" s="38"/>
      <c r="B45" s="37"/>
      <c r="C45" s="38"/>
      <c r="D45" s="38"/>
      <c r="E45" s="39"/>
      <c r="F45" s="39"/>
      <c r="G45" s="39"/>
      <c r="H45" s="39"/>
      <c r="I45" s="39"/>
      <c r="J45" s="39"/>
      <c r="K45" s="39"/>
      <c r="L45" s="39"/>
    </row>
  </sheetData>
  <mergeCells count="14">
    <mergeCell ref="A21:A24"/>
    <mergeCell ref="A28:A29"/>
    <mergeCell ref="B28:B29"/>
    <mergeCell ref="A31:A39"/>
    <mergeCell ref="A10:A11"/>
    <mergeCell ref="B10:B11"/>
    <mergeCell ref="A12:A13"/>
    <mergeCell ref="B12:B13"/>
    <mergeCell ref="A14:A17"/>
    <mergeCell ref="A19:A20"/>
    <mergeCell ref="B19:B20"/>
    <mergeCell ref="F1:F2"/>
    <mergeCell ref="G1:L4"/>
    <mergeCell ref="F3:F4"/>
  </mergeCells>
  <printOptions horizontalCentered="1"/>
  <pageMargins left="0.2" right="0.2" top="0.5" bottom="0.5" header="0.3" footer="0.3"/>
  <pageSetup paperSize="119" scale="5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STD-FORD spec</vt:lpstr>
      <vt:lpstr>'STD-FORD spec'!Print_Area</vt:lpstr>
      <vt:lpstr>'STD-FORD spec'!Print_Titles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Yang</dc:creator>
  <cp:lastModifiedBy>Yang Yang</cp:lastModifiedBy>
  <dcterms:created xsi:type="dcterms:W3CDTF">2022-09-30T03:21:47Z</dcterms:created>
  <dcterms:modified xsi:type="dcterms:W3CDTF">2022-09-30T03:23:50Z</dcterms:modified>
</cp:coreProperties>
</file>